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3.xml" ContentType="application/vnd.openxmlformats-officedocument.drawing+xml"/>
  <Override PartName="/xl/customProperty7.bin" ContentType="application/vnd.openxmlformats-officedocument.spreadsheetml.customProperty"/>
  <Override PartName="/xl/drawings/drawing4.xml" ContentType="application/vnd.openxmlformats-officedocument.drawing+xml"/>
  <Override PartName="/xl/customProperty8.bin" ContentType="application/vnd.openxmlformats-officedocument.spreadsheetml.customProperty"/>
  <Override PartName="/xl/drawings/drawing5.xml" ContentType="application/vnd.openxmlformats-officedocument.drawing+xml"/>
  <Override PartName="/xl/drawings/drawing6.xml" ContentType="application/vnd.openxmlformats-officedocument.drawing+xml"/>
  <Override PartName="/xl/customProperty9.bin" ContentType="application/vnd.openxmlformats-officedocument.spreadsheetml.customProperty"/>
  <Override PartName="/xl/drawings/drawing7.xml" ContentType="application/vnd.openxmlformats-officedocument.drawing+xml"/>
  <Override PartName="/xl/customProperty10.bin" ContentType="application/vnd.openxmlformats-officedocument.spreadsheetml.customProperty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SKP TAHUN 2022\"/>
    </mc:Choice>
  </mc:AlternateContent>
  <bookViews>
    <workbookView xWindow="0" yWindow="0" windowWidth="20490" windowHeight="7620" tabRatio="820" activeTab="13"/>
  </bookViews>
  <sheets>
    <sheet name="DATA PEGAWAI" sheetId="1" r:id="rId1"/>
    <sheet name="MATRIKS PERAN HASIL" sheetId="2" state="hidden" r:id="rId2"/>
    <sheet name="REF" sheetId="4" state="hidden" r:id="rId3"/>
    <sheet name="UMPAN BALIK DEFAULT" sheetId="5" state="hidden" r:id="rId4"/>
    <sheet name="SKP TAHUNAN" sheetId="3" r:id="rId5"/>
    <sheet name="LAMPIRAN SKP" sheetId="6" r:id="rId6"/>
    <sheet name="SKP SEMESTER 1" sheetId="27" r:id="rId7"/>
    <sheet name="EVALUASI SEMESTER 1" sheetId="7" r:id="rId8"/>
    <sheet name="LAPORAN SEMESTER 1" sheetId="8" r:id="rId9"/>
    <sheet name="SKP SEMESTER 2" sheetId="30" r:id="rId10"/>
    <sheet name="EVALUASI SEMESTER 2" sheetId="34" r:id="rId11"/>
    <sheet name="LAPORAN SEMESTER 2" sheetId="35" r:id="rId12"/>
    <sheet name="EVALUASI AKHIR" sheetId="33" r:id="rId13"/>
    <sheet name="LAPORAN AKHIR" sheetId="16" r:id="rId14"/>
  </sheets>
  <definedNames>
    <definedName name="PIC_1">REF!$C$2</definedName>
    <definedName name="PIC_2">REF!$C$3</definedName>
    <definedName name="PIC_3">REF!$C$4</definedName>
    <definedName name="PIC_4">REF!$C$5</definedName>
    <definedName name="PIC_5">REF!$C$6</definedName>
    <definedName name="_xlnm.Print_Area" localSheetId="12">'EVALUASI AKHIR'!$A$1:$M$75</definedName>
    <definedName name="_xlnm.Print_Area" localSheetId="7">'EVALUASI SEMESTER 1'!$A$1:$M$134</definedName>
    <definedName name="_xlnm.Print_Area" localSheetId="10">'EVALUASI SEMESTER 2'!$A$1:$M$134</definedName>
    <definedName name="_xlnm.Print_Area" localSheetId="13">'LAPORAN AKHIR'!$A$1:$F$56</definedName>
    <definedName name="_xlnm.Print_Area" localSheetId="8">'LAPORAN SEMESTER 1'!$A$1:$F$56</definedName>
    <definedName name="_xlnm.Print_Area" localSheetId="11">'LAPORAN SEMESTER 2'!$A$1:$F$56</definedName>
    <definedName name="_xlnm.Print_Area" localSheetId="6">'SKP SEMESTER 1'!$A$1:$H$126</definedName>
    <definedName name="_xlnm.Print_Area" localSheetId="9">'SKP SEMESTER 2'!$A$1:$H$126</definedName>
    <definedName name="_xlnm.Print_Area" localSheetId="4">'SKP TAHUNAN'!$A$1:$J$76</definedName>
    <definedName name="RESULT_PIC" localSheetId="12">INDIRECT('EVALUASI AKHIR'!$V$6)</definedName>
    <definedName name="RESULT_PIC" localSheetId="7">INDIRECT('EVALUASI SEMESTER 1'!$V$7)</definedName>
    <definedName name="RESULT_PIC" localSheetId="10">INDIRECT('EVALUASI SEMESTER 2'!$V$7)</definedName>
    <definedName name="UMPAN1">'UMPAN BALIK DEFAULT'!$A$3:$A$5</definedName>
    <definedName name="UMPAN2">'UMPAN BALIK DEFAULT'!$B$3:$B$5</definedName>
    <definedName name="UMPAN3">'UMPAN BALIK DEFAULT'!$C$3:$C$5</definedName>
    <definedName name="UMPAN4">'UMPAN BALIK DEFAULT'!$D$3:$D$5</definedName>
    <definedName name="UMPAN5">'UMPAN BALIK DEFAULT'!$E$3:$E$5</definedName>
    <definedName name="UMPAN6">'UMPAN BALIK DEFAULT'!$F$3:$F$5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" i="33" l="1"/>
  <c r="C28" i="33" l="1"/>
  <c r="H28" i="33"/>
  <c r="J29" i="33"/>
  <c r="J30" i="33"/>
  <c r="J28" i="33"/>
  <c r="I29" i="33"/>
  <c r="I30" i="33"/>
  <c r="I28" i="33"/>
  <c r="I27" i="33"/>
  <c r="H30" i="33"/>
  <c r="G30" i="33"/>
  <c r="G29" i="33"/>
  <c r="G28" i="33"/>
  <c r="F30" i="33"/>
  <c r="F29" i="33"/>
  <c r="F28" i="33"/>
  <c r="D30" i="33"/>
  <c r="D29" i="33"/>
  <c r="D28" i="33"/>
  <c r="H32" i="33" l="1"/>
  <c r="G27" i="33" l="1"/>
  <c r="H27" i="33"/>
  <c r="J27" i="33"/>
  <c r="G24" i="33"/>
  <c r="H24" i="33"/>
  <c r="I24" i="33"/>
  <c r="J24" i="33"/>
  <c r="G20" i="33"/>
  <c r="H20" i="33"/>
  <c r="I20" i="33"/>
  <c r="J20" i="33"/>
  <c r="G21" i="33"/>
  <c r="H21" i="33"/>
  <c r="I21" i="33"/>
  <c r="J21" i="33"/>
  <c r="F27" i="33"/>
  <c r="F24" i="33"/>
  <c r="F22" i="33"/>
  <c r="F23" i="33"/>
  <c r="F25" i="33"/>
  <c r="F26" i="33"/>
  <c r="F21" i="33"/>
  <c r="D27" i="33"/>
  <c r="D24" i="33"/>
  <c r="D21" i="33"/>
  <c r="F31" i="34"/>
  <c r="F28" i="34"/>
  <c r="F25" i="34"/>
  <c r="F22" i="34"/>
  <c r="D22" i="34"/>
  <c r="F31" i="7" l="1"/>
  <c r="F28" i="7"/>
  <c r="F25" i="7"/>
  <c r="F22" i="7"/>
  <c r="D22" i="7"/>
  <c r="D23" i="7"/>
  <c r="J32" i="33" l="1"/>
  <c r="I32" i="33"/>
  <c r="G32" i="33"/>
  <c r="F32" i="33"/>
  <c r="D32" i="33"/>
  <c r="C32" i="33"/>
  <c r="B32" i="33"/>
  <c r="A32" i="33"/>
  <c r="G22" i="33"/>
  <c r="H22" i="33"/>
  <c r="I22" i="33"/>
  <c r="J22" i="33"/>
  <c r="G23" i="33"/>
  <c r="H23" i="33"/>
  <c r="I23" i="33"/>
  <c r="J23" i="33"/>
  <c r="G25" i="33"/>
  <c r="H25" i="33"/>
  <c r="I25" i="33"/>
  <c r="J25" i="33"/>
  <c r="G26" i="33"/>
  <c r="H26" i="33"/>
  <c r="I26" i="33"/>
  <c r="J26" i="33"/>
  <c r="D22" i="33"/>
  <c r="D23" i="33"/>
  <c r="D25" i="33"/>
  <c r="D26" i="33"/>
  <c r="A22" i="33"/>
  <c r="B22" i="33"/>
  <c r="C22" i="33"/>
  <c r="A25" i="33"/>
  <c r="B25" i="33"/>
  <c r="C25" i="33"/>
  <c r="A28" i="33"/>
  <c r="B28" i="33"/>
  <c r="J19" i="33"/>
  <c r="I19" i="33"/>
  <c r="H19" i="33"/>
  <c r="G19" i="33"/>
  <c r="F20" i="33"/>
  <c r="F19" i="33"/>
  <c r="D20" i="33"/>
  <c r="D19" i="33"/>
  <c r="C19" i="33"/>
  <c r="B19" i="33"/>
  <c r="A19" i="33"/>
  <c r="F82" i="34"/>
  <c r="G82" i="34"/>
  <c r="H82" i="34"/>
  <c r="I82" i="34"/>
  <c r="J82" i="34"/>
  <c r="F83" i="34"/>
  <c r="G83" i="34"/>
  <c r="H83" i="34"/>
  <c r="I83" i="34"/>
  <c r="J83" i="34"/>
  <c r="F84" i="34"/>
  <c r="G84" i="34"/>
  <c r="H84" i="34"/>
  <c r="I84" i="34"/>
  <c r="J84" i="34"/>
  <c r="F85" i="34"/>
  <c r="G85" i="34"/>
  <c r="H85" i="34"/>
  <c r="I85" i="34"/>
  <c r="J85" i="34"/>
  <c r="F86" i="34"/>
  <c r="G86" i="34"/>
  <c r="H86" i="34"/>
  <c r="I86" i="34"/>
  <c r="J86" i="34"/>
  <c r="F87" i="34"/>
  <c r="G87" i="34"/>
  <c r="H87" i="34"/>
  <c r="I87" i="34"/>
  <c r="J87" i="34"/>
  <c r="F88" i="34"/>
  <c r="G88" i="34"/>
  <c r="H88" i="34"/>
  <c r="I88" i="34"/>
  <c r="J88" i="34"/>
  <c r="F89" i="34"/>
  <c r="G89" i="34"/>
  <c r="H89" i="34"/>
  <c r="I89" i="34"/>
  <c r="J89" i="34"/>
  <c r="F90" i="34"/>
  <c r="G90" i="34"/>
  <c r="H90" i="34"/>
  <c r="I90" i="34"/>
  <c r="J90" i="34"/>
  <c r="D82" i="34"/>
  <c r="D83" i="34"/>
  <c r="D84" i="34"/>
  <c r="D85" i="34"/>
  <c r="D86" i="34"/>
  <c r="D87" i="34"/>
  <c r="D88" i="34"/>
  <c r="D89" i="34"/>
  <c r="D90" i="34"/>
  <c r="A82" i="34"/>
  <c r="B82" i="34"/>
  <c r="C82" i="34"/>
  <c r="A83" i="34"/>
  <c r="B83" i="34"/>
  <c r="C83" i="34"/>
  <c r="A84" i="34"/>
  <c r="B84" i="34"/>
  <c r="C84" i="34"/>
  <c r="A85" i="34"/>
  <c r="B85" i="34"/>
  <c r="C85" i="34"/>
  <c r="A86" i="34"/>
  <c r="B86" i="34"/>
  <c r="C86" i="34"/>
  <c r="A87" i="34"/>
  <c r="B87" i="34"/>
  <c r="C87" i="34"/>
  <c r="A88" i="34"/>
  <c r="B88" i="34"/>
  <c r="C88" i="34"/>
  <c r="A89" i="34"/>
  <c r="B89" i="34"/>
  <c r="C89" i="34"/>
  <c r="A90" i="34"/>
  <c r="B90" i="34"/>
  <c r="C90" i="34"/>
  <c r="J81" i="34"/>
  <c r="G81" i="34"/>
  <c r="F81" i="34"/>
  <c r="D81" i="34"/>
  <c r="C81" i="34"/>
  <c r="B81" i="34"/>
  <c r="A81" i="34"/>
  <c r="F23" i="34"/>
  <c r="G23" i="34"/>
  <c r="H23" i="34"/>
  <c r="I23" i="34"/>
  <c r="J23" i="34"/>
  <c r="F24" i="34"/>
  <c r="G24" i="34"/>
  <c r="H24" i="34"/>
  <c r="I24" i="34"/>
  <c r="J24" i="34"/>
  <c r="G25" i="34"/>
  <c r="H25" i="34"/>
  <c r="I25" i="34"/>
  <c r="J25" i="34"/>
  <c r="F26" i="34"/>
  <c r="G26" i="34"/>
  <c r="H26" i="34"/>
  <c r="I26" i="34"/>
  <c r="J26" i="34"/>
  <c r="F27" i="34"/>
  <c r="G27" i="34"/>
  <c r="H27" i="34"/>
  <c r="I27" i="34"/>
  <c r="J27" i="34"/>
  <c r="G28" i="34"/>
  <c r="H28" i="34"/>
  <c r="I28" i="34"/>
  <c r="J28" i="34"/>
  <c r="F29" i="34"/>
  <c r="G29" i="34"/>
  <c r="H29" i="34"/>
  <c r="I29" i="34"/>
  <c r="J29" i="34"/>
  <c r="F30" i="34"/>
  <c r="G30" i="34"/>
  <c r="H30" i="34"/>
  <c r="I30" i="34"/>
  <c r="J30" i="34"/>
  <c r="G31" i="34"/>
  <c r="H31" i="34"/>
  <c r="I31" i="34"/>
  <c r="J31" i="34"/>
  <c r="F32" i="34"/>
  <c r="G32" i="34"/>
  <c r="H32" i="34"/>
  <c r="I32" i="34"/>
  <c r="J32" i="34"/>
  <c r="F35" i="34"/>
  <c r="G35" i="34"/>
  <c r="H35" i="34"/>
  <c r="I35" i="34"/>
  <c r="J35" i="34"/>
  <c r="F36" i="34"/>
  <c r="G36" i="34"/>
  <c r="H36" i="34"/>
  <c r="I36" i="34"/>
  <c r="J36" i="34"/>
  <c r="F37" i="34"/>
  <c r="G37" i="34"/>
  <c r="H37" i="34"/>
  <c r="I37" i="34"/>
  <c r="J37" i="34"/>
  <c r="F38" i="34"/>
  <c r="G38" i="34"/>
  <c r="H38" i="34"/>
  <c r="I38" i="34"/>
  <c r="J38" i="34"/>
  <c r="F39" i="34"/>
  <c r="G39" i="34"/>
  <c r="H39" i="34"/>
  <c r="I39" i="34"/>
  <c r="J39" i="34"/>
  <c r="F40" i="34"/>
  <c r="G40" i="34"/>
  <c r="H40" i="34"/>
  <c r="I40" i="34"/>
  <c r="J40" i="34"/>
  <c r="F41" i="34"/>
  <c r="G41" i="34"/>
  <c r="H41" i="34"/>
  <c r="I41" i="34"/>
  <c r="J41" i="34"/>
  <c r="F42" i="34"/>
  <c r="G42" i="34"/>
  <c r="H42" i="34"/>
  <c r="I42" i="34"/>
  <c r="J42" i="34"/>
  <c r="F43" i="34"/>
  <c r="G43" i="34"/>
  <c r="H43" i="34"/>
  <c r="I43" i="34"/>
  <c r="J43" i="34"/>
  <c r="F44" i="34"/>
  <c r="G44" i="34"/>
  <c r="H44" i="34"/>
  <c r="I44" i="34"/>
  <c r="J44" i="34"/>
  <c r="F45" i="34"/>
  <c r="G45" i="34"/>
  <c r="H45" i="34"/>
  <c r="I45" i="34"/>
  <c r="J45" i="34"/>
  <c r="F46" i="34"/>
  <c r="G46" i="34"/>
  <c r="H46" i="34"/>
  <c r="I46" i="34"/>
  <c r="J46" i="34"/>
  <c r="F47" i="34"/>
  <c r="G47" i="34"/>
  <c r="H47" i="34"/>
  <c r="I47" i="34"/>
  <c r="J47" i="34"/>
  <c r="F48" i="34"/>
  <c r="G48" i="34"/>
  <c r="H48" i="34"/>
  <c r="I48" i="34"/>
  <c r="J48" i="34"/>
  <c r="F49" i="34"/>
  <c r="G49" i="34"/>
  <c r="H49" i="34"/>
  <c r="I49" i="34"/>
  <c r="J49" i="34"/>
  <c r="F50" i="34"/>
  <c r="G50" i="34"/>
  <c r="H50" i="34"/>
  <c r="I50" i="34"/>
  <c r="J50" i="34"/>
  <c r="F51" i="34"/>
  <c r="G51" i="34"/>
  <c r="H51" i="34"/>
  <c r="I51" i="34"/>
  <c r="J51" i="34"/>
  <c r="F52" i="34"/>
  <c r="G52" i="34"/>
  <c r="H52" i="34"/>
  <c r="I52" i="34"/>
  <c r="J52" i="34"/>
  <c r="F53" i="34"/>
  <c r="G53" i="34"/>
  <c r="H53" i="34"/>
  <c r="I53" i="34"/>
  <c r="J53" i="34"/>
  <c r="F54" i="34"/>
  <c r="G54" i="34"/>
  <c r="H54" i="34"/>
  <c r="I54" i="34"/>
  <c r="J54" i="34"/>
  <c r="F55" i="34"/>
  <c r="G55" i="34"/>
  <c r="H55" i="34"/>
  <c r="I55" i="34"/>
  <c r="J55" i="34"/>
  <c r="F56" i="34"/>
  <c r="G56" i="34"/>
  <c r="H56" i="34"/>
  <c r="I56" i="34"/>
  <c r="J56" i="34"/>
  <c r="F57" i="34"/>
  <c r="G57" i="34"/>
  <c r="H57" i="34"/>
  <c r="I57" i="34"/>
  <c r="J57" i="34"/>
  <c r="F58" i="34"/>
  <c r="G58" i="34"/>
  <c r="H58" i="34"/>
  <c r="I58" i="34"/>
  <c r="J58" i="34"/>
  <c r="F59" i="34"/>
  <c r="G59" i="34"/>
  <c r="H59" i="34"/>
  <c r="I59" i="34"/>
  <c r="J59" i="34"/>
  <c r="F60" i="34"/>
  <c r="G60" i="34"/>
  <c r="H60" i="34"/>
  <c r="I60" i="34"/>
  <c r="J60" i="34"/>
  <c r="F61" i="34"/>
  <c r="G61" i="34"/>
  <c r="H61" i="34"/>
  <c r="I61" i="34"/>
  <c r="J61" i="34"/>
  <c r="F62" i="34"/>
  <c r="G62" i="34"/>
  <c r="H62" i="34"/>
  <c r="I62" i="34"/>
  <c r="J62" i="34"/>
  <c r="F63" i="34"/>
  <c r="G63" i="34"/>
  <c r="H63" i="34"/>
  <c r="I63" i="34"/>
  <c r="J63" i="34"/>
  <c r="F64" i="34"/>
  <c r="G64" i="34"/>
  <c r="H64" i="34"/>
  <c r="I64" i="34"/>
  <c r="J64" i="34"/>
  <c r="F65" i="34"/>
  <c r="G65" i="34"/>
  <c r="H65" i="34"/>
  <c r="I65" i="34"/>
  <c r="J65" i="34"/>
  <c r="F66" i="34"/>
  <c r="G66" i="34"/>
  <c r="H66" i="34"/>
  <c r="I66" i="34"/>
  <c r="J66" i="34"/>
  <c r="F67" i="34"/>
  <c r="G67" i="34"/>
  <c r="H67" i="34"/>
  <c r="I67" i="34"/>
  <c r="J67" i="34"/>
  <c r="F68" i="34"/>
  <c r="G68" i="34"/>
  <c r="H68" i="34"/>
  <c r="I68" i="34"/>
  <c r="J68" i="34"/>
  <c r="F69" i="34"/>
  <c r="G69" i="34"/>
  <c r="H69" i="34"/>
  <c r="I69" i="34"/>
  <c r="J69" i="34"/>
  <c r="F70" i="34"/>
  <c r="G70" i="34"/>
  <c r="H70" i="34"/>
  <c r="I70" i="34"/>
  <c r="J70" i="34"/>
  <c r="F71" i="34"/>
  <c r="G71" i="34"/>
  <c r="H71" i="34"/>
  <c r="I71" i="34"/>
  <c r="J71" i="34"/>
  <c r="F72" i="34"/>
  <c r="G72" i="34"/>
  <c r="H72" i="34"/>
  <c r="I72" i="34"/>
  <c r="J72" i="34"/>
  <c r="F73" i="34"/>
  <c r="G73" i="34"/>
  <c r="H73" i="34"/>
  <c r="I73" i="34"/>
  <c r="J73" i="34"/>
  <c r="F74" i="34"/>
  <c r="G74" i="34"/>
  <c r="H74" i="34"/>
  <c r="I74" i="34"/>
  <c r="J74" i="34"/>
  <c r="F75" i="34"/>
  <c r="G75" i="34"/>
  <c r="H75" i="34"/>
  <c r="I75" i="34"/>
  <c r="J75" i="34"/>
  <c r="F76" i="34"/>
  <c r="G76" i="34"/>
  <c r="H76" i="34"/>
  <c r="I76" i="34"/>
  <c r="J76" i="34"/>
  <c r="F77" i="34"/>
  <c r="G77" i="34"/>
  <c r="H77" i="34"/>
  <c r="I77" i="34"/>
  <c r="J77" i="34"/>
  <c r="F78" i="34"/>
  <c r="G78" i="34"/>
  <c r="H78" i="34"/>
  <c r="I78" i="34"/>
  <c r="J78" i="34"/>
  <c r="F79" i="34"/>
  <c r="G79" i="34"/>
  <c r="H79" i="34"/>
  <c r="I79" i="34"/>
  <c r="J79" i="34"/>
  <c r="D23" i="34"/>
  <c r="D24" i="34"/>
  <c r="D25" i="34"/>
  <c r="D26" i="34"/>
  <c r="D27" i="34"/>
  <c r="D28" i="34"/>
  <c r="D29" i="34"/>
  <c r="D30" i="34"/>
  <c r="D31" i="34"/>
  <c r="D32" i="34"/>
  <c r="D33" i="34"/>
  <c r="D34" i="34"/>
  <c r="D35" i="34"/>
  <c r="D36" i="34"/>
  <c r="D37" i="34"/>
  <c r="D38" i="34"/>
  <c r="D39" i="34"/>
  <c r="D40" i="34"/>
  <c r="D41" i="34"/>
  <c r="D42" i="34"/>
  <c r="D43" i="34"/>
  <c r="D44" i="34"/>
  <c r="D45" i="34"/>
  <c r="D46" i="34"/>
  <c r="D47" i="34"/>
  <c r="D48" i="34"/>
  <c r="D49" i="34"/>
  <c r="D50" i="34"/>
  <c r="D51" i="34"/>
  <c r="D52" i="34"/>
  <c r="D53" i="34"/>
  <c r="D54" i="34"/>
  <c r="D55" i="34"/>
  <c r="D56" i="34"/>
  <c r="D57" i="34"/>
  <c r="D58" i="34"/>
  <c r="D59" i="34"/>
  <c r="D60" i="34"/>
  <c r="D61" i="34"/>
  <c r="D62" i="34"/>
  <c r="D63" i="34"/>
  <c r="D64" i="34"/>
  <c r="D65" i="34"/>
  <c r="D66" i="34"/>
  <c r="D67" i="34"/>
  <c r="D68" i="34"/>
  <c r="D69" i="34"/>
  <c r="D70" i="34"/>
  <c r="D71" i="34"/>
  <c r="D72" i="34"/>
  <c r="D73" i="34"/>
  <c r="D74" i="34"/>
  <c r="D75" i="34"/>
  <c r="D76" i="34"/>
  <c r="D77" i="34"/>
  <c r="D78" i="34"/>
  <c r="D79" i="34"/>
  <c r="J20" i="34"/>
  <c r="I20" i="34"/>
  <c r="H20" i="34"/>
  <c r="F20" i="34"/>
  <c r="A23" i="34"/>
  <c r="B23" i="34"/>
  <c r="C23" i="34"/>
  <c r="A26" i="34"/>
  <c r="B26" i="34"/>
  <c r="C26" i="34"/>
  <c r="A29" i="34"/>
  <c r="B29" i="34"/>
  <c r="C29" i="34"/>
  <c r="A32" i="34"/>
  <c r="B32" i="34"/>
  <c r="C32" i="34"/>
  <c r="A35" i="34"/>
  <c r="A38" i="34"/>
  <c r="B38" i="34"/>
  <c r="C38" i="34"/>
  <c r="A41" i="34"/>
  <c r="B41" i="34"/>
  <c r="C41" i="34"/>
  <c r="A44" i="34"/>
  <c r="A47" i="34"/>
  <c r="B47" i="34"/>
  <c r="C47" i="34"/>
  <c r="A50" i="34"/>
  <c r="B50" i="34"/>
  <c r="C50" i="34"/>
  <c r="A53" i="34"/>
  <c r="A56" i="34"/>
  <c r="B56" i="34"/>
  <c r="C56" i="34"/>
  <c r="A59" i="34"/>
  <c r="B59" i="34"/>
  <c r="C59" i="34"/>
  <c r="A62" i="34"/>
  <c r="A65" i="34"/>
  <c r="B65" i="34"/>
  <c r="C65" i="34"/>
  <c r="A68" i="34"/>
  <c r="B68" i="34"/>
  <c r="C68" i="34"/>
  <c r="A71" i="34"/>
  <c r="B71" i="34"/>
  <c r="C71" i="34"/>
  <c r="A74" i="34"/>
  <c r="B74" i="34"/>
  <c r="C74" i="34"/>
  <c r="A77" i="34"/>
  <c r="B77" i="34"/>
  <c r="C77" i="34"/>
  <c r="A20" i="34"/>
  <c r="D21" i="34"/>
  <c r="D20" i="34"/>
  <c r="C20" i="34"/>
  <c r="B20" i="34"/>
  <c r="G20" i="34"/>
  <c r="D29" i="35"/>
  <c r="D27" i="35"/>
  <c r="D26" i="35"/>
  <c r="D25" i="35"/>
  <c r="D24" i="35"/>
  <c r="A55" i="35" s="1"/>
  <c r="D23" i="35"/>
  <c r="A54" i="35" s="1"/>
  <c r="D21" i="35"/>
  <c r="D20" i="35"/>
  <c r="D19" i="35"/>
  <c r="D18" i="35"/>
  <c r="F46" i="35" s="1"/>
  <c r="D17" i="35"/>
  <c r="F45" i="35" s="1"/>
  <c r="D15" i="35"/>
  <c r="D14" i="35"/>
  <c r="D13" i="35"/>
  <c r="D12" i="35"/>
  <c r="B46" i="35" s="1"/>
  <c r="D11" i="35"/>
  <c r="B45" i="35" s="1"/>
  <c r="A9" i="35"/>
  <c r="F121" i="34"/>
  <c r="Q120" i="34" a="1"/>
  <c r="Q120" i="34" s="1"/>
  <c r="A123" i="34" s="1"/>
  <c r="F120" i="34"/>
  <c r="F117" i="34"/>
  <c r="F116" i="34"/>
  <c r="F113" i="34"/>
  <c r="F112" i="34"/>
  <c r="F109" i="34"/>
  <c r="F108" i="34"/>
  <c r="F105" i="34"/>
  <c r="F104" i="34"/>
  <c r="F101" i="34"/>
  <c r="F100" i="34"/>
  <c r="F97" i="34"/>
  <c r="F96" i="34"/>
  <c r="A94" i="34"/>
  <c r="Q90" i="34"/>
  <c r="Q89" i="34"/>
  <c r="Q88" i="34"/>
  <c r="Q87" i="34"/>
  <c r="Q86" i="34"/>
  <c r="Q85" i="34"/>
  <c r="Q84" i="34"/>
  <c r="Q83" i="34"/>
  <c r="Q82" i="34"/>
  <c r="Q81" i="34"/>
  <c r="I81" i="34"/>
  <c r="H81" i="34"/>
  <c r="Q80" i="34"/>
  <c r="Q79" i="34"/>
  <c r="Q78" i="34"/>
  <c r="Q77" i="34"/>
  <c r="Q76" i="34"/>
  <c r="Q75" i="34"/>
  <c r="Q74" i="34"/>
  <c r="Q73" i="34"/>
  <c r="Q72" i="34"/>
  <c r="Q71" i="34"/>
  <c r="Q70" i="34"/>
  <c r="Q69" i="34"/>
  <c r="Q68" i="34"/>
  <c r="Q67" i="34"/>
  <c r="Q66" i="34"/>
  <c r="Q65" i="34"/>
  <c r="Q64" i="34"/>
  <c r="Q63" i="34"/>
  <c r="Q62" i="34"/>
  <c r="Q61" i="34"/>
  <c r="Q60" i="34"/>
  <c r="Q59" i="34"/>
  <c r="Q58" i="34"/>
  <c r="Q57" i="34"/>
  <c r="Q56" i="34"/>
  <c r="Q55" i="34"/>
  <c r="Q54" i="34"/>
  <c r="Q53" i="34"/>
  <c r="Q52" i="34"/>
  <c r="Q51" i="34"/>
  <c r="Q50" i="34"/>
  <c r="Q49" i="34"/>
  <c r="Q48" i="34"/>
  <c r="Q47" i="34"/>
  <c r="Q46" i="34"/>
  <c r="Q45" i="34"/>
  <c r="Q44" i="34"/>
  <c r="Q43" i="34"/>
  <c r="Q42" i="34"/>
  <c r="Q41" i="34"/>
  <c r="Q40" i="34"/>
  <c r="Q39" i="34"/>
  <c r="Q38" i="34"/>
  <c r="Q37" i="34"/>
  <c r="Q36" i="34"/>
  <c r="Q35" i="34"/>
  <c r="Q34" i="34"/>
  <c r="Q33" i="34"/>
  <c r="Q32" i="34"/>
  <c r="Q31" i="34"/>
  <c r="Q30" i="34"/>
  <c r="Q29" i="34"/>
  <c r="Q28" i="34"/>
  <c r="Q27" i="34"/>
  <c r="Q26" i="34"/>
  <c r="Q25" i="34"/>
  <c r="Q24" i="34"/>
  <c r="Q23" i="34"/>
  <c r="Q22" i="34"/>
  <c r="J22" i="34"/>
  <c r="I22" i="34"/>
  <c r="H22" i="34"/>
  <c r="G22" i="34"/>
  <c r="Q21" i="34"/>
  <c r="J21" i="34"/>
  <c r="I21" i="34"/>
  <c r="H21" i="34"/>
  <c r="G21" i="34"/>
  <c r="F21" i="34"/>
  <c r="Q20" i="34"/>
  <c r="L12" i="34"/>
  <c r="C12" i="34"/>
  <c r="L11" i="34"/>
  <c r="C11" i="34"/>
  <c r="Z10" i="34"/>
  <c r="Y10" i="34"/>
  <c r="X10" i="34"/>
  <c r="W10" i="34"/>
  <c r="V10" i="34"/>
  <c r="L10" i="34"/>
  <c r="C10" i="34"/>
  <c r="L9" i="34"/>
  <c r="L134" i="34" s="1"/>
  <c r="C9" i="34"/>
  <c r="C134" i="34" s="1"/>
  <c r="L8" i="34"/>
  <c r="L133" i="34" s="1"/>
  <c r="C8" i="34"/>
  <c r="C133" i="34" s="1"/>
  <c r="V7" i="34"/>
  <c r="A6" i="34"/>
  <c r="A2" i="34"/>
  <c r="Z11" i="34" l="1"/>
  <c r="Y11" i="34"/>
  <c r="W11" i="34"/>
  <c r="X11" i="34"/>
  <c r="D29" i="16"/>
  <c r="F63" i="33"/>
  <c r="Q62" i="33" a="1"/>
  <c r="Q62" i="33" s="1"/>
  <c r="A65" i="33" s="1"/>
  <c r="F62" i="33"/>
  <c r="F59" i="33"/>
  <c r="F58" i="33"/>
  <c r="F55" i="33"/>
  <c r="F54" i="33"/>
  <c r="F51" i="33"/>
  <c r="F50" i="33"/>
  <c r="F47" i="33"/>
  <c r="F46" i="33"/>
  <c r="F43" i="33"/>
  <c r="F42" i="33"/>
  <c r="F39" i="33"/>
  <c r="F38" i="33"/>
  <c r="A36" i="33"/>
  <c r="Q32" i="33"/>
  <c r="Q31" i="33"/>
  <c r="Q30" i="33"/>
  <c r="Q29" i="33"/>
  <c r="Q28" i="33"/>
  <c r="Q27" i="33"/>
  <c r="Q26" i="33"/>
  <c r="Q25" i="33"/>
  <c r="Q24" i="33"/>
  <c r="Q23" i="33"/>
  <c r="Q22" i="33"/>
  <c r="Q21" i="33"/>
  <c r="Q20" i="33"/>
  <c r="Q19" i="33"/>
  <c r="L11" i="33"/>
  <c r="C11" i="33"/>
  <c r="L10" i="33"/>
  <c r="C10" i="33"/>
  <c r="Z9" i="33"/>
  <c r="Y9" i="33"/>
  <c r="X9" i="33"/>
  <c r="W9" i="33"/>
  <c r="V9" i="33"/>
  <c r="L9" i="33"/>
  <c r="C9" i="33"/>
  <c r="L8" i="33"/>
  <c r="L75" i="33" s="1"/>
  <c r="C8" i="33"/>
  <c r="C75" i="33" s="1"/>
  <c r="L7" i="33"/>
  <c r="L74" i="33" s="1"/>
  <c r="C7" i="33"/>
  <c r="C74" i="33" s="1"/>
  <c r="V6" i="33"/>
  <c r="H5" i="33"/>
  <c r="A5" i="33"/>
  <c r="A2" i="33"/>
  <c r="F121" i="7"/>
  <c r="F120" i="7"/>
  <c r="F117" i="7"/>
  <c r="F116" i="7"/>
  <c r="F113" i="7"/>
  <c r="F112" i="7"/>
  <c r="F109" i="7"/>
  <c r="F108" i="7"/>
  <c r="F105" i="7"/>
  <c r="F104" i="7"/>
  <c r="F101" i="7"/>
  <c r="F100" i="7"/>
  <c r="F97" i="7"/>
  <c r="F96" i="7"/>
  <c r="A94" i="7"/>
  <c r="F82" i="7"/>
  <c r="G82" i="7"/>
  <c r="H82" i="7"/>
  <c r="I82" i="7"/>
  <c r="J82" i="7"/>
  <c r="F83" i="7"/>
  <c r="G83" i="7"/>
  <c r="H83" i="7"/>
  <c r="I83" i="7"/>
  <c r="J83" i="7"/>
  <c r="F84" i="7"/>
  <c r="G84" i="7"/>
  <c r="H84" i="7"/>
  <c r="I84" i="7"/>
  <c r="J84" i="7"/>
  <c r="F85" i="7"/>
  <c r="G85" i="7"/>
  <c r="H85" i="7"/>
  <c r="I85" i="7"/>
  <c r="J85" i="7"/>
  <c r="F86" i="7"/>
  <c r="G86" i="7"/>
  <c r="H86" i="7"/>
  <c r="I86" i="7"/>
  <c r="J86" i="7"/>
  <c r="F87" i="7"/>
  <c r="G87" i="7"/>
  <c r="H87" i="7"/>
  <c r="I87" i="7"/>
  <c r="J87" i="7"/>
  <c r="F88" i="7"/>
  <c r="G88" i="7"/>
  <c r="H88" i="7"/>
  <c r="I88" i="7"/>
  <c r="J88" i="7"/>
  <c r="F89" i="7"/>
  <c r="G89" i="7"/>
  <c r="H89" i="7"/>
  <c r="I89" i="7"/>
  <c r="J89" i="7"/>
  <c r="F90" i="7"/>
  <c r="G90" i="7"/>
  <c r="H90" i="7"/>
  <c r="I90" i="7"/>
  <c r="J90" i="7"/>
  <c r="D82" i="7"/>
  <c r="D83" i="7"/>
  <c r="D84" i="7"/>
  <c r="D85" i="7"/>
  <c r="D86" i="7"/>
  <c r="D87" i="7"/>
  <c r="D88" i="7"/>
  <c r="D89" i="7"/>
  <c r="D90" i="7"/>
  <c r="A82" i="7"/>
  <c r="B82" i="7"/>
  <c r="C82" i="7"/>
  <c r="A83" i="7"/>
  <c r="B83" i="7"/>
  <c r="C83" i="7"/>
  <c r="A84" i="7"/>
  <c r="B84" i="7"/>
  <c r="C84" i="7"/>
  <c r="A85" i="7"/>
  <c r="B85" i="7"/>
  <c r="C85" i="7"/>
  <c r="A86" i="7"/>
  <c r="B86" i="7"/>
  <c r="C86" i="7"/>
  <c r="A87" i="7"/>
  <c r="B87" i="7"/>
  <c r="C87" i="7"/>
  <c r="A88" i="7"/>
  <c r="B88" i="7"/>
  <c r="C88" i="7"/>
  <c r="A89" i="7"/>
  <c r="B89" i="7"/>
  <c r="C89" i="7"/>
  <c r="A90" i="7"/>
  <c r="B90" i="7"/>
  <c r="C90" i="7"/>
  <c r="J81" i="7"/>
  <c r="I81" i="7"/>
  <c r="H81" i="7"/>
  <c r="G81" i="7"/>
  <c r="F81" i="7"/>
  <c r="D81" i="7"/>
  <c r="C81" i="7"/>
  <c r="B81" i="7"/>
  <c r="A81" i="7"/>
  <c r="J31" i="7"/>
  <c r="I31" i="7"/>
  <c r="H31" i="7"/>
  <c r="G31" i="7"/>
  <c r="D31" i="7"/>
  <c r="J30" i="7"/>
  <c r="I30" i="7"/>
  <c r="H30" i="7"/>
  <c r="G30" i="7"/>
  <c r="F30" i="7"/>
  <c r="D30" i="7"/>
  <c r="J29" i="7"/>
  <c r="I29" i="7"/>
  <c r="H29" i="7"/>
  <c r="G29" i="7"/>
  <c r="F29" i="7"/>
  <c r="D29" i="7"/>
  <c r="C29" i="7"/>
  <c r="B29" i="7"/>
  <c r="J28" i="7"/>
  <c r="I28" i="7"/>
  <c r="H28" i="7"/>
  <c r="G28" i="7"/>
  <c r="D28" i="7"/>
  <c r="J27" i="7"/>
  <c r="I27" i="7"/>
  <c r="H27" i="7"/>
  <c r="G27" i="7"/>
  <c r="F27" i="7"/>
  <c r="D27" i="7"/>
  <c r="J26" i="7"/>
  <c r="I26" i="7"/>
  <c r="H26" i="7"/>
  <c r="G26" i="7"/>
  <c r="F26" i="7"/>
  <c r="D26" i="7"/>
  <c r="C26" i="7"/>
  <c r="A26" i="7"/>
  <c r="J25" i="7"/>
  <c r="I25" i="7"/>
  <c r="H25" i="7"/>
  <c r="G25" i="7"/>
  <c r="D25" i="7"/>
  <c r="J24" i="7"/>
  <c r="I24" i="7"/>
  <c r="H24" i="7"/>
  <c r="G24" i="7"/>
  <c r="F24" i="7"/>
  <c r="D24" i="7"/>
  <c r="J23" i="7"/>
  <c r="I23" i="7"/>
  <c r="H23" i="7"/>
  <c r="G23" i="7"/>
  <c r="F23" i="7"/>
  <c r="A23" i="7"/>
  <c r="I21" i="7"/>
  <c r="J21" i="7"/>
  <c r="I22" i="7"/>
  <c r="J22" i="7"/>
  <c r="I20" i="7"/>
  <c r="J20" i="7"/>
  <c r="G21" i="7"/>
  <c r="H21" i="7"/>
  <c r="G22" i="7"/>
  <c r="H22" i="7"/>
  <c r="H20" i="7"/>
  <c r="G20" i="7"/>
  <c r="F20" i="7"/>
  <c r="D21" i="7"/>
  <c r="D20" i="7"/>
  <c r="C20" i="7"/>
  <c r="A20" i="7"/>
  <c r="C60" i="30"/>
  <c r="C62" i="34" s="1"/>
  <c r="B60" i="30"/>
  <c r="B62" i="34" s="1"/>
  <c r="C51" i="30"/>
  <c r="C53" i="34" s="1"/>
  <c r="B51" i="30"/>
  <c r="B53" i="34" s="1"/>
  <c r="C42" i="30"/>
  <c r="C44" i="34" s="1"/>
  <c r="B42" i="30"/>
  <c r="B44" i="34" s="1"/>
  <c r="C33" i="30"/>
  <c r="C35" i="34" s="1"/>
  <c r="B33" i="30"/>
  <c r="B35" i="34" s="1"/>
  <c r="G11" i="30"/>
  <c r="C11" i="30"/>
  <c r="G10" i="30"/>
  <c r="C10" i="30"/>
  <c r="G9" i="30"/>
  <c r="C9" i="30"/>
  <c r="G8" i="30"/>
  <c r="G125" i="30" s="1"/>
  <c r="C8" i="30"/>
  <c r="C125" i="30" s="1"/>
  <c r="G7" i="30"/>
  <c r="G124" i="30" s="1"/>
  <c r="C7" i="30"/>
  <c r="C124" i="30" s="1"/>
  <c r="A5" i="30"/>
  <c r="G118" i="27"/>
  <c r="C59" i="27"/>
  <c r="B59" i="27"/>
  <c r="C50" i="27"/>
  <c r="B50" i="27"/>
  <c r="C41" i="27"/>
  <c r="B41" i="27"/>
  <c r="C32" i="27"/>
  <c r="B32" i="27"/>
  <c r="G11" i="27"/>
  <c r="C11" i="27"/>
  <c r="G10" i="27"/>
  <c r="C10" i="27"/>
  <c r="G9" i="27"/>
  <c r="C9" i="27"/>
  <c r="G8" i="27"/>
  <c r="G125" i="27" s="1"/>
  <c r="C8" i="27"/>
  <c r="C125" i="27" s="1"/>
  <c r="G7" i="27"/>
  <c r="G124" i="27" s="1"/>
  <c r="C7" i="27"/>
  <c r="C124" i="27" s="1"/>
  <c r="A5" i="27"/>
  <c r="V12" i="34" l="1"/>
  <c r="A92" i="34" s="1"/>
  <c r="A125" i="34" s="1"/>
  <c r="D30" i="35" s="1"/>
  <c r="C23" i="7"/>
  <c r="B26" i="7"/>
  <c r="Z10" i="33"/>
  <c r="W10" i="33"/>
  <c r="X10" i="33"/>
  <c r="Y10" i="33"/>
  <c r="V11" i="33" l="1"/>
  <c r="A34" i="33" s="1"/>
  <c r="A67" i="33" s="1"/>
  <c r="D30" i="16" s="1"/>
  <c r="G69" i="3"/>
  <c r="E233" i="2" l="1"/>
  <c r="D233" i="2"/>
  <c r="C233" i="2"/>
  <c r="B233" i="2"/>
  <c r="A233" i="2"/>
  <c r="D224" i="2"/>
  <c r="C224" i="2"/>
  <c r="B224" i="2"/>
  <c r="A224" i="2"/>
  <c r="F215" i="2"/>
  <c r="E215" i="2"/>
  <c r="D215" i="2"/>
  <c r="C215" i="2"/>
  <c r="B215" i="2"/>
  <c r="A215" i="2"/>
  <c r="F195" i="2"/>
  <c r="E195" i="2"/>
  <c r="D195" i="2"/>
  <c r="C195" i="2"/>
  <c r="B195" i="2"/>
  <c r="A195" i="2"/>
  <c r="F186" i="2"/>
  <c r="E186" i="2"/>
  <c r="D186" i="2"/>
  <c r="C186" i="2"/>
  <c r="B186" i="2"/>
  <c r="A186" i="2"/>
  <c r="F177" i="2"/>
  <c r="E177" i="2"/>
  <c r="D177" i="2"/>
  <c r="C177" i="2"/>
  <c r="B177" i="2"/>
  <c r="A177" i="2"/>
  <c r="F169" i="2"/>
  <c r="E169" i="2"/>
  <c r="D169" i="2"/>
  <c r="C169" i="2"/>
  <c r="B169" i="2"/>
  <c r="A169" i="2"/>
  <c r="F162" i="2"/>
  <c r="E162" i="2"/>
  <c r="D162" i="2"/>
  <c r="C162" i="2"/>
  <c r="B162" i="2"/>
  <c r="A162" i="2"/>
  <c r="G155" i="2"/>
  <c r="F155" i="2"/>
  <c r="E155" i="2"/>
  <c r="D155" i="2"/>
  <c r="C155" i="2"/>
  <c r="B155" i="2"/>
  <c r="A155" i="2"/>
  <c r="E137" i="2"/>
  <c r="D137" i="2"/>
  <c r="C137" i="2"/>
  <c r="B137" i="2"/>
  <c r="A137" i="2"/>
  <c r="F129" i="2"/>
  <c r="E129" i="2"/>
  <c r="D129" i="2"/>
  <c r="C129" i="2"/>
  <c r="B129" i="2"/>
  <c r="A129" i="2"/>
  <c r="C122" i="2"/>
  <c r="B122" i="2"/>
  <c r="A122" i="2"/>
  <c r="C121" i="2"/>
  <c r="B121" i="2"/>
  <c r="A121" i="2"/>
  <c r="B113" i="2"/>
  <c r="A113" i="2"/>
  <c r="F99" i="2"/>
  <c r="E99" i="2"/>
  <c r="D99" i="2"/>
  <c r="D122" i="2" s="1"/>
  <c r="C99" i="2"/>
  <c r="B99" i="2"/>
  <c r="A99" i="2"/>
  <c r="F92" i="2"/>
  <c r="E92" i="2"/>
  <c r="D92" i="2"/>
  <c r="C92" i="2"/>
  <c r="B92" i="2"/>
  <c r="A92" i="2"/>
  <c r="G71" i="2"/>
  <c r="F71" i="2"/>
  <c r="E71" i="2"/>
  <c r="D71" i="2"/>
  <c r="C71" i="2"/>
  <c r="B71" i="2"/>
  <c r="A71" i="2"/>
  <c r="C61" i="2"/>
  <c r="B61" i="2"/>
  <c r="A61" i="2"/>
  <c r="E43" i="2"/>
  <c r="D43" i="2"/>
  <c r="C43" i="2"/>
  <c r="B43" i="2"/>
  <c r="A43" i="2"/>
  <c r="B20" i="7" l="1"/>
  <c r="B23" i="7"/>
  <c r="D27" i="16"/>
  <c r="D26" i="16"/>
  <c r="D25" i="16"/>
  <c r="D24" i="16"/>
  <c r="D23" i="16"/>
  <c r="D21" i="16"/>
  <c r="D20" i="16"/>
  <c r="D19" i="16"/>
  <c r="D18" i="16"/>
  <c r="D17" i="16"/>
  <c r="D15" i="16"/>
  <c r="D14" i="16"/>
  <c r="D13" i="16"/>
  <c r="D12" i="16"/>
  <c r="D11" i="16"/>
  <c r="E9" i="16"/>
  <c r="A9" i="16"/>
  <c r="A9" i="8"/>
  <c r="D24" i="8"/>
  <c r="D25" i="8"/>
  <c r="D26" i="8"/>
  <c r="D27" i="8"/>
  <c r="D23" i="8"/>
  <c r="D18" i="8"/>
  <c r="D19" i="8"/>
  <c r="D20" i="8"/>
  <c r="D21" i="8"/>
  <c r="D17" i="8"/>
  <c r="D12" i="8"/>
  <c r="D13" i="8"/>
  <c r="D14" i="8"/>
  <c r="D15" i="8"/>
  <c r="D11" i="8"/>
  <c r="A54" i="16" l="1"/>
  <c r="B45" i="16"/>
  <c r="A55" i="16"/>
  <c r="F46" i="16"/>
  <c r="F45" i="16"/>
  <c r="B46" i="16"/>
  <c r="H33" i="6"/>
  <c r="H34" i="6"/>
  <c r="L9" i="7" l="1"/>
  <c r="L134" i="7" s="1"/>
  <c r="L10" i="7"/>
  <c r="L11" i="7"/>
  <c r="L12" i="7"/>
  <c r="L8" i="7"/>
  <c r="L133" i="7" s="1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20" i="7"/>
  <c r="C12" i="7"/>
  <c r="C11" i="7"/>
  <c r="C10" i="7"/>
  <c r="C9" i="7"/>
  <c r="C134" i="7" s="1"/>
  <c r="C8" i="7"/>
  <c r="C133" i="7" s="1"/>
  <c r="V7" i="7"/>
  <c r="A6" i="7"/>
  <c r="A2" i="7"/>
  <c r="D29" i="8"/>
  <c r="A55" i="8"/>
  <c r="A54" i="8"/>
  <c r="F46" i="8"/>
  <c r="F45" i="8"/>
  <c r="B46" i="8"/>
  <c r="B45" i="8"/>
  <c r="Q120" i="7" a="1"/>
  <c r="Q120" i="7" s="1"/>
  <c r="A123" i="7" s="1"/>
  <c r="Z10" i="7"/>
  <c r="Y10" i="7"/>
  <c r="X10" i="7"/>
  <c r="W10" i="7"/>
  <c r="V10" i="7"/>
  <c r="C34" i="6"/>
  <c r="C33" i="6"/>
  <c r="G3" i="6"/>
  <c r="A3" i="6"/>
  <c r="X11" i="7" l="1"/>
  <c r="Z11" i="7"/>
  <c r="W11" i="7"/>
  <c r="Y11" i="7"/>
  <c r="V12" i="7" l="1"/>
  <c r="A92" i="7" s="1"/>
  <c r="A125" i="7" l="1"/>
  <c r="D30" i="8" s="1"/>
  <c r="G7" i="3" l="1"/>
  <c r="G75" i="3" s="1"/>
  <c r="G8" i="3"/>
  <c r="G9" i="3"/>
  <c r="G10" i="3"/>
  <c r="G6" i="3"/>
  <c r="G74" i="3" s="1"/>
  <c r="C10" i="3"/>
  <c r="C9" i="3"/>
  <c r="C8" i="3"/>
  <c r="C7" i="3"/>
  <c r="C75" i="3" s="1"/>
  <c r="C6" i="3"/>
  <c r="C74" i="3" s="1"/>
  <c r="E4" i="3"/>
  <c r="A4" i="3"/>
</calcChain>
</file>

<file path=xl/sharedStrings.xml><?xml version="1.0" encoding="utf-8"?>
<sst xmlns="http://schemas.openxmlformats.org/spreadsheetml/2006/main" count="1479" uniqueCount="511">
  <si>
    <t>APLIKASI PENILAIAN KINERJA PEGAWAI</t>
  </si>
  <si>
    <t>INSTANSI</t>
  </si>
  <si>
    <t>:</t>
  </si>
  <si>
    <t>PEGAWAI YANG DINILAI</t>
  </si>
  <si>
    <t>PERIODE PENILAIAN</t>
  </si>
  <si>
    <t>01 Januari s/d 31 Desember</t>
  </si>
  <si>
    <t>Nama</t>
  </si>
  <si>
    <t>TAHUN</t>
  </si>
  <si>
    <t>2022</t>
  </si>
  <si>
    <t>NIP</t>
  </si>
  <si>
    <t>TGL SKP</t>
  </si>
  <si>
    <t>Pangkat (Gol Ruang)</t>
  </si>
  <si>
    <t>Jabatan</t>
  </si>
  <si>
    <t>Unit Kerja</t>
  </si>
  <si>
    <t>PEJABAT PENILAI KINERJA</t>
  </si>
  <si>
    <t>ATASAN PEJABAT PENILAI</t>
  </si>
  <si>
    <t>MENENTUKAN PERAN INDIVIDU PEGAWAI MELALUI DIALOG KINERJA PEMBAGIAN PERAN-HASIL</t>
  </si>
  <si>
    <t>Langkah I :</t>
  </si>
  <si>
    <t xml:space="preserve">Tulislah setiap IKI JPT pada baris paling atas tabel </t>
  </si>
  <si>
    <t xml:space="preserve">Langkah II : </t>
  </si>
  <si>
    <t>Tulislah setiap nama dan jabatan ketua tim kerja dan/atau JF yang berada langsung dibawah JPT dan bukan ketua tim kerja</t>
  </si>
  <si>
    <t>Langkah III :</t>
  </si>
  <si>
    <t>JPT Pratama melakukan dialog kinerja bersama ketua tim guna menentukan strategi/ pembagian peran-hasil Ketua Tim Kerja/JF dibawah JPT Pratama yang mengintervensi setiap Indikator Kinerja pada JPT</t>
  </si>
  <si>
    <t>dialog kinerja dapat berupa :</t>
  </si>
  <si>
    <t xml:space="preserve">Apa yang harus dilakukan dan dihasilkan ketua tim (dalam bentuk intermediate outcome/produk/layanan untuk mendukung IKI pada JPT? </t>
  </si>
  <si>
    <t>Catatan:</t>
  </si>
  <si>
    <t>Peran - hasil ketua tim akan otomatis menjadi rencana kinerja ketua tim dalam format skp</t>
  </si>
  <si>
    <t>Sekretaris</t>
  </si>
  <si>
    <t>II. Dari Rencana Kinerja Ketua Tim ke Anggota Tim Kerja</t>
  </si>
  <si>
    <t xml:space="preserve">Berdasarkan pembagian peran - hasil ketua tim otomatis akan pindah ke baris paling atas tabel </t>
  </si>
  <si>
    <t xml:space="preserve">Tulislah setiap nama dan jabatan ketua anggota tim kerja </t>
  </si>
  <si>
    <t>Ketua tim melakukan dialog kinerja bersama anggota tim guna menentukan strategi/ pembagian peran-hasil anggota tim yang mengintervensi rencana kinerja Ketua Tim</t>
  </si>
  <si>
    <t>Apa yang harus dilakukan dan dihasilkan anggota tim (dalam bentuk intermediate outcome/produk/layanan untuk mendukung rencana kinerja ketua tim?</t>
  </si>
  <si>
    <t>Peran - hasil anggota tim akan otomatis menjadi rencana kinerja anggota tim dalam format skp</t>
  </si>
  <si>
    <t>Penerima Layanan</t>
  </si>
  <si>
    <t>PENDEKATAN HASIL KERJA KUANTITATIF</t>
  </si>
  <si>
    <t>Proses Bisnis</t>
  </si>
  <si>
    <t>BAGI PEJABAT ADMINISTRASI DAN PEJABAT FUNGSIONAL</t>
  </si>
  <si>
    <t>Penguatan Internal</t>
  </si>
  <si>
    <t>Anggaran</t>
  </si>
  <si>
    <t>NO</t>
  </si>
  <si>
    <t>NAMA</t>
  </si>
  <si>
    <t>PANGKAT/GOL. RUANG</t>
  </si>
  <si>
    <t>JABATAN</t>
  </si>
  <si>
    <t>UNIT KERJA</t>
  </si>
  <si>
    <t>HASIL KERJA</t>
  </si>
  <si>
    <t>RENCANA HASIL KERJA PIMPINAN YANG DIINTERVENSI</t>
  </si>
  <si>
    <t>RENCANA HASIL KERJA</t>
  </si>
  <si>
    <t>ASPEK</t>
  </si>
  <si>
    <t>INDIKATOR KINERJA INDIVIDU</t>
  </si>
  <si>
    <t>TARGET</t>
  </si>
  <si>
    <t>(1)</t>
  </si>
  <si>
    <t>(2)</t>
  </si>
  <si>
    <t>(3)</t>
  </si>
  <si>
    <t>(4)</t>
  </si>
  <si>
    <t>(5)</t>
  </si>
  <si>
    <t>(6)</t>
  </si>
  <si>
    <t>A. UTAMA</t>
  </si>
  <si>
    <t>Kuantitas</t>
  </si>
  <si>
    <t>Kualitas</t>
  </si>
  <si>
    <t>B. TAMBAHAN</t>
  </si>
  <si>
    <t>PERILAKU KERJA</t>
  </si>
  <si>
    <t>Berorientasi Pelayanan</t>
  </si>
  <si>
    <t>- Memahami dan memenuhi kebutuhan masyarakat</t>
  </si>
  <si>
    <t>Ekspektasi Khusus Pimpinan</t>
  </si>
  <si>
    <t>- Ramah, cekatan, solutif, dan dapat diandalkan</t>
  </si>
  <si>
    <t>- Melakukan perbaikan tiada henti</t>
  </si>
  <si>
    <t>Akuntabel</t>
  </si>
  <si>
    <t>- Melaksanakan tugas dengan jujur, bertanggung jawab, cermat, disiplin, dan berintegritas tinggi</t>
  </si>
  <si>
    <t>- Menggunakan kekayaan dan barang milik negara secara bertanggung jawab, efektif, dan efisien.</t>
  </si>
  <si>
    <t>- Tidak menyalahgunakan kewenangan jabatan</t>
  </si>
  <si>
    <t>Kompeten</t>
  </si>
  <si>
    <t>- Meningkatkan kompetensi diri untuk menjawab tantangan yang selalu berubah</t>
  </si>
  <si>
    <t>- Membantu orang lain belajar</t>
  </si>
  <si>
    <t>- Melaksanakan tugas dengan kualitas terbaik</t>
  </si>
  <si>
    <t>Harmonis</t>
  </si>
  <si>
    <t>- Menghargai setiap orang apapun latar belakangnya</t>
  </si>
  <si>
    <t>- Suka menolong orang lain</t>
  </si>
  <si>
    <t>- Membangun lingkungan kerja yang kondusif</t>
  </si>
  <si>
    <t>Loyal</t>
  </si>
  <si>
    <t>- Memegang teguh ideologi Pancasila, Undang-Undang Dasar Negara Republik Indonesia Tahun 1945, setia pada Negara Kesatuan Republik Indonesia serta pemerintahan yang sah</t>
  </si>
  <si>
    <t>- Menjaga nama baik sesama ASN, Pimpinan, Instansi, dan Negara</t>
  </si>
  <si>
    <t>- Menjaga rahasia jabatan dan negara</t>
  </si>
  <si>
    <t>Adaptif</t>
  </si>
  <si>
    <t>- Cepat menyesuaikan diri menghadapi perubahan</t>
  </si>
  <si>
    <t>- Terus berinovasi dan mengembangkan kreativitas</t>
  </si>
  <si>
    <t>- Bertindak proaktif</t>
  </si>
  <si>
    <t>Kolaboratif</t>
  </si>
  <si>
    <t>- Memberi kesempatan kepada berbagai pihak untuk berkontribusi</t>
  </si>
  <si>
    <t>- Terbuka dalam bekerja sama untuk menghasilkan nilai tambah</t>
  </si>
  <si>
    <t>- Menggerakkan pemanfaatan berbagai sumberdaya untuk tujuan bersama</t>
  </si>
  <si>
    <t>Pegawai Yang Dinilai</t>
  </si>
  <si>
    <t>Pejabat Penilai Kinerja</t>
  </si>
  <si>
    <t>Peringkat Kinerja Organisasi</t>
  </si>
  <si>
    <t>Cell Name</t>
  </si>
  <si>
    <t>picture</t>
  </si>
  <si>
    <t>PERIILAKU</t>
  </si>
  <si>
    <t>ISTIMEWA</t>
  </si>
  <si>
    <t>PIC_1</t>
  </si>
  <si>
    <t>Di bawah Ekspektasi</t>
  </si>
  <si>
    <t>Sesuai Ekspektasi</t>
  </si>
  <si>
    <t>Di Atas Ekspektasi</t>
  </si>
  <si>
    <t>BAIK</t>
  </si>
  <si>
    <t>PIC_2</t>
  </si>
  <si>
    <t>KINERJA</t>
  </si>
  <si>
    <t>Kurang/Misconduct</t>
  </si>
  <si>
    <t>Baik</t>
  </si>
  <si>
    <t>Sangat Baik</t>
  </si>
  <si>
    <t>BUTUH PERBAIKAN</t>
  </si>
  <si>
    <t>PIC_3</t>
  </si>
  <si>
    <t>KURANG</t>
  </si>
  <si>
    <t>PIC_4</t>
  </si>
  <si>
    <t>Sangat Kurang</t>
  </si>
  <si>
    <t>Butuh Perbaikan</t>
  </si>
  <si>
    <t>SANGAT KURANG</t>
  </si>
  <si>
    <t>PIC_5</t>
  </si>
  <si>
    <t>TABEL UMPAN BALIK DEFAULT</t>
  </si>
  <si>
    <t>Di Bawah EkspektasiPositif</t>
  </si>
  <si>
    <t>Sesuai EkspektasiPositif</t>
  </si>
  <si>
    <t>Di atas ekspektasipositif</t>
  </si>
  <si>
    <t>Di Bawah Ekspektasinegatif</t>
  </si>
  <si>
    <t>Sesuai Ekspektasinegatif</t>
  </si>
  <si>
    <t>Di atas ekspektasinegatif</t>
  </si>
  <si>
    <t>Ada beberapa hal yang perlu diperbaiki</t>
  </si>
  <si>
    <t>Dapat lebih ditingkatkan lagi</t>
  </si>
  <si>
    <t>Lanjutkan</t>
  </si>
  <si>
    <t>Perlu dilakukan pembinaan</t>
  </si>
  <si>
    <t>Agar lebih efisien dalam bekerja</t>
  </si>
  <si>
    <t>LAMPIRAN SASARAN KINERJA PEGAWAI</t>
  </si>
  <si>
    <t>DUKUNGAN SUMBER DAYA</t>
  </si>
  <si>
    <t>SKEMA PERTANGGUNGJAWABAN</t>
  </si>
  <si>
    <t>KONSEKUENSI</t>
  </si>
  <si>
    <t>EVALUASI KINERJA PEGAWAI</t>
  </si>
  <si>
    <t>Di atas Ekspektasi</t>
  </si>
  <si>
    <t>Positif</t>
  </si>
  <si>
    <t>Negatif</t>
  </si>
  <si>
    <t>Jumlah</t>
  </si>
  <si>
    <t>Di bawah</t>
  </si>
  <si>
    <t>Sesuai</t>
  </si>
  <si>
    <t>Diatas</t>
  </si>
  <si>
    <t>CAPAIAN KINERJA ORGANISASI</t>
  </si>
  <si>
    <t>POLA DISTRIBUSI</t>
  </si>
  <si>
    <t>Penilaian Hasil Kerja</t>
  </si>
  <si>
    <t>Respon Umpan Balik</t>
  </si>
  <si>
    <t>REALISASI BERDASARKAN BUKTI DUKUNG</t>
  </si>
  <si>
    <t>UMPAN BALIK BERKELANJUTAN BERDASARKAN BUKTI DUKUNG</t>
  </si>
  <si>
    <t>(7)</t>
  </si>
  <si>
    <t>(8)</t>
  </si>
  <si>
    <t>berdasarkan laporan tribulanan</t>
  </si>
  <si>
    <t>RATING HASIL KERJA</t>
  </si>
  <si>
    <t>Penilaian Perilaku Kerja</t>
  </si>
  <si>
    <t>Konsisten untuk Diri Sendiri, di dalam dan di luar Unit Kerja</t>
  </si>
  <si>
    <t>Belum Konsisten</t>
  </si>
  <si>
    <t>RATING PERILAKU KERJA</t>
  </si>
  <si>
    <t>Konsisten untuk Diri Sendiri</t>
  </si>
  <si>
    <t>PREDIKAT KINERJA PEGAWAI</t>
  </si>
  <si>
    <t>DOKUMEN EVALUASI KINERJA PEGAWAI</t>
  </si>
  <si>
    <t>PANGKAT/GOL RUANG</t>
  </si>
  <si>
    <t>ATASAN PEJABAT PENILAI KINERJA</t>
  </si>
  <si>
    <t>EVALUASI KINERJA</t>
  </si>
  <si>
    <t>CATATAN/REKOMENDASI</t>
  </si>
  <si>
    <t>KEBERATAN</t>
  </si>
  <si>
    <t>PENJELASAN PEJABAT PENILAI ATAS KEBERATAN</t>
  </si>
  <si>
    <t>KEPUTUSAN DAN REKOMENDASI ATASAN PEJABAT PENILAI KINERJA</t>
  </si>
  <si>
    <t>10. Pegawai Yang Dinilai</t>
  </si>
  <si>
    <t>9. Pejabat Penilai Kinerja</t>
  </si>
  <si>
    <t>11. Atasan Pejabat Penilai Kinerja</t>
  </si>
  <si>
    <t>berdasarkan standar</t>
  </si>
  <si>
    <t>PERIODE AKHIR TAHUN</t>
  </si>
  <si>
    <t>TIM KERJA I</t>
  </si>
  <si>
    <t>INTERMEDIATE OUTCOME/ PRODUK/LAYANAN</t>
  </si>
  <si>
    <t>NAMA PEGAWAI</t>
  </si>
  <si>
    <t>Kasubag Keuangan</t>
  </si>
  <si>
    <t>TIM KERJA I.1</t>
  </si>
  <si>
    <t>Bendahara</t>
  </si>
  <si>
    <t>Pengadministrasi Keuangan</t>
  </si>
  <si>
    <t>TIM KERJA I.2</t>
  </si>
  <si>
    <t>Suyono</t>
  </si>
  <si>
    <t>Pengadministrasi Kepegawaian</t>
  </si>
  <si>
    <t>Muji Fitriana</t>
  </si>
  <si>
    <t>Ali</t>
  </si>
  <si>
    <t>Rusmiadi</t>
  </si>
  <si>
    <t>Nurhayati</t>
  </si>
  <si>
    <t>Pengadministrasi Umum</t>
  </si>
  <si>
    <t>TIM KERJA I.3</t>
  </si>
  <si>
    <t>TIM KERJA II</t>
  </si>
  <si>
    <t>TIM KERJA II.1</t>
  </si>
  <si>
    <t>TIM KERJA II.2</t>
  </si>
  <si>
    <t>Pengelola Profesi SDM</t>
  </si>
  <si>
    <t>TIM KERJA II.3</t>
  </si>
  <si>
    <t>TIM KERJA III</t>
  </si>
  <si>
    <t>TIM KERJA III.1</t>
  </si>
  <si>
    <t>Pengelola Disiplin Pegawai</t>
  </si>
  <si>
    <t>TIM KERJA III.2</t>
  </si>
  <si>
    <t>TIM KERJA IV</t>
  </si>
  <si>
    <t>Kasubid Mutasi</t>
  </si>
  <si>
    <t>Kasubid Kepangkatan</t>
  </si>
  <si>
    <t>TIM KERJA IV.1</t>
  </si>
  <si>
    <t>TIM KERJA IV.2</t>
  </si>
  <si>
    <t>Analis SDM Aparatur</t>
  </si>
  <si>
    <t>TIM KERJA IV.3</t>
  </si>
  <si>
    <t>TIM KERJA V</t>
  </si>
  <si>
    <t>Kasubid Pengembangan Kompetensi</t>
  </si>
  <si>
    <t>Pengelola Penyelenggaraan Diklat</t>
  </si>
  <si>
    <t>I. Pembagian Peran dari JPT Pratama ke Ketua Tim Kerja/JF non ketua Tim yang berada dibawah JPT Pratama</t>
  </si>
  <si>
    <t>CONTOH MATRIKS PEMBAGIAN PERAN DAN HASIL DARI JPT PRATAMA KE KETUA TIM/JF NON KETUA TIM DI BAWAH JPT</t>
  </si>
  <si>
    <t>Keterangan:</t>
  </si>
  <si>
    <t>Test …</t>
  </si>
  <si>
    <t>: diisi dengan Intermediate outcome/Produk/Layanan yang harus dihasilkan berdasarkan strategi dalam dialog kinerja (Direct/Non-direct) dalam rangka mencapai IKI</t>
  </si>
  <si>
    <t>N/A</t>
  </si>
  <si>
    <t>: Dalam hal Ketua tim tidak memiliki intermediate outcome/produk/layanan yang harus dihasilkan untuk mengintervensi IKI</t>
  </si>
  <si>
    <t>CONTOH MATRIKS PEMBAGIAN PERAN DAN HASIL DARI TIM KERJA KE ANGGOTA TIM</t>
  </si>
  <si>
    <t>%</t>
  </si>
  <si>
    <t>SASARAN KINERJA PEGAWAI TAHUNAN</t>
  </si>
  <si>
    <t>2022 © BKPSDM KABUPATEN BLITAR</t>
  </si>
  <si>
    <t>PEMERINTAH KABUPATEN BLITAR</t>
  </si>
  <si>
    <t>Drs. MAHADHIN CU, MM</t>
  </si>
  <si>
    <t>Kepala Badan Kepegawaian dan Pengembangan SDM</t>
  </si>
  <si>
    <t>Indeks Dimensi Kompetensi</t>
  </si>
  <si>
    <t>Indeks Dimensi Kinerja</t>
  </si>
  <si>
    <t>Indeks Dimensi Kualifikasi</t>
  </si>
  <si>
    <t>Indeks Dimensi Disiplin</t>
  </si>
  <si>
    <t>Nilai dan Predikat SAKIP Perangkat Daerah</t>
  </si>
  <si>
    <t>Drs. HARI PURNOMO, MM</t>
  </si>
  <si>
    <t>x</t>
  </si>
  <si>
    <t>Perencanaan, monitoring dan evaluasi pengelolaan dan pertanggungjawaban keuangan perangkat daerah yang akuntable</t>
  </si>
  <si>
    <t>Perencanaan, monitoring dan Evaluasi Kinerja Program Perangkat daerah yang akuntable</t>
  </si>
  <si>
    <t>Pelayanan administrasi umum, kerumahtanggaan dan administrasi kepegawaian perangkat daerah yang tertib</t>
  </si>
  <si>
    <t>JOKO WIYONO, S.Sos</t>
  </si>
  <si>
    <t>Kabid PPP</t>
  </si>
  <si>
    <t>Pelayanan pensiun yang tepat waktu</t>
  </si>
  <si>
    <t>Proses seleksi CASN yang objektif, akuntabel dan transparan</t>
  </si>
  <si>
    <t>Pembinaan ASN terlaksana dengan tepat sasaran dan sesuai jadwal</t>
  </si>
  <si>
    <t>Penilaian Prestasi Kerja ASN yang tepat sesuai dengan peraturan perundang-undangan</t>
  </si>
  <si>
    <t>MULYADI, SE, MM</t>
  </si>
  <si>
    <t>Kabid Mutasi</t>
  </si>
  <si>
    <t>Pelaksanaan administrasi pengembangan karier PNS meliputi kenaikan pangkat struktural, ujian dinas dan ujian penyesuaian ijasah yang sesuai dengan NSPK Manajemen ASN</t>
  </si>
  <si>
    <t>Pelaksanaan administrasi pengembangan karier PNS meliputi kenaikan pangkat dan jabatan fungsional yang sesuai dengan NSPK Manajemen ASN</t>
  </si>
  <si>
    <t xml:space="preserve">Pelaksanaan kebijakan dan rencana kerja pengangkatan, pemindahan dan pemberhentian dalam dan dari jabatan Administrasi dan Jabatan Pimpinan Tinggi yang sesuai dengan Pola Karir </t>
  </si>
  <si>
    <t>Drs. HANDRI ASMONO, MM</t>
  </si>
  <si>
    <t>Kabid Pengembangan Aparatur</t>
  </si>
  <si>
    <t>Pengembangan kompetensi dan sertifikasi ASN yang berdasarkan Rencana Kebutuhan Diklat</t>
  </si>
  <si>
    <t>Pengembangan kompetensi Teknis dan Fungsional ASN berdasarkan Rencana Kebutuhan Diklat</t>
  </si>
  <si>
    <r>
      <t xml:space="preserve">Pengembangan kompetensi manajerial bagi ASN </t>
    </r>
    <r>
      <rPr>
        <b/>
        <sz val="11"/>
        <rFont val="Calibri"/>
        <family val="2"/>
        <scheme val="minor"/>
      </rPr>
      <t>berdasarkan</t>
    </r>
    <r>
      <rPr>
        <sz val="11"/>
        <rFont val="Calibri"/>
        <family val="2"/>
        <scheme val="minor"/>
      </rPr>
      <t xml:space="preserve"> Rencana Kebutuhan Diklat</t>
    </r>
  </si>
  <si>
    <t>HENDIK WIJAYADI, SE, M.Si</t>
  </si>
  <si>
    <t>Kabid Kesejahteraan dan Inka</t>
  </si>
  <si>
    <t>Kesejahteraan ASN dan Fasilitasi administrasi kepegawaian yang tepat waktu</t>
  </si>
  <si>
    <t>Pelaksanaan tugas-tugas KORPRI yang multiguna</t>
  </si>
  <si>
    <t>Sistem pengelolaan data dan sistem informasi 
kepegawaian yang update dan akurat</t>
  </si>
  <si>
    <t>DINA WIDYANINGTYAS</t>
  </si>
  <si>
    <t>Dokumen keuangan yang transparan dan akuntabel</t>
  </si>
  <si>
    <t>Tercapainya pengelolaan anggaran keuangan belanja langsung maupun tidak langsung yang akuntable</t>
  </si>
  <si>
    <t>Terlaksananya verifikasi data pertanggungjawaban pelaksanaan kegiatan dan pengujian pembayaran yang tepat waktu</t>
  </si>
  <si>
    <t>Terlaksananya penatausahaan kas dan urusan belanja anggaran kegiatan yang tepat waktu</t>
  </si>
  <si>
    <t>Tersusunnya laporan keuangan secara periodik yang akuntable</t>
  </si>
  <si>
    <t>WHENNY DYAH</t>
  </si>
  <si>
    <t>Kasubag Umum Kepegawaian</t>
  </si>
  <si>
    <t>Dokumen kepegawaian yang tersusun secara akurat</t>
  </si>
  <si>
    <t>Dokumen persuratan dan arsip yang tertib</t>
  </si>
  <si>
    <t>Dokumen BMD yang tersusun secara tertib dan akurat</t>
  </si>
  <si>
    <t>Layanan kebersihan, keamanan dan operasional kendaraan yang optimal</t>
  </si>
  <si>
    <t>YANTI SHOLIKAH</t>
  </si>
  <si>
    <t>Kasubag Sungram</t>
  </si>
  <si>
    <t>Dokumen pelaksanaan program/kegiatan yang tepat sasaran</t>
  </si>
  <si>
    <t>Dokumen perencanaan pada tahun berjalan yang tersusun secara akurat</t>
  </si>
  <si>
    <t>Dokumen evaluasi kinerja dan anggaran yang akurat</t>
  </si>
  <si>
    <t>Laporan kinerja perangkat daerah yang akurat</t>
  </si>
  <si>
    <t>Nike</t>
  </si>
  <si>
    <t>Laporan pertanggungjawaban bendahara yang akuntabel</t>
  </si>
  <si>
    <t>Laporan pajak yang tepat waktu</t>
  </si>
  <si>
    <t>Kiky</t>
  </si>
  <si>
    <t>tersedianya SPJ yang teregister</t>
  </si>
  <si>
    <t>Gunawan</t>
  </si>
  <si>
    <t>tersedianya kelengkapan berkas pengajuan TPP yang akurat</t>
  </si>
  <si>
    <t>Soehartini</t>
  </si>
  <si>
    <t>tersedianya laporan pajak yang teregister</t>
  </si>
  <si>
    <t>Sulton</t>
  </si>
  <si>
    <t>Pengelola Pemanfaatan BMD</t>
  </si>
  <si>
    <t>Laporan aset tetap yang akurat</t>
  </si>
  <si>
    <t>Laporan persediaan pakai habis yang akurat</t>
  </si>
  <si>
    <t>Laporan pemeliharaan BMD yang cermat</t>
  </si>
  <si>
    <t>Laporan RKBMD dan RKPBMD yang cermat</t>
  </si>
  <si>
    <t>Terdistribusikannya surat masuk sesuai disposisi pimpinan</t>
  </si>
  <si>
    <t>Hafit</t>
  </si>
  <si>
    <t>register nomor surat keluar yang cermat</t>
  </si>
  <si>
    <t>Terpeliharanya peralatan kantor yang optimal</t>
  </si>
  <si>
    <t>Titien</t>
  </si>
  <si>
    <t>Tersusunnya arsip perkantoran yang rapi dan tertib</t>
  </si>
  <si>
    <t>register surat masuk yang cermat</t>
  </si>
  <si>
    <t>tersedianya surat masuk kepada pimpinan yang cermat</t>
  </si>
  <si>
    <t>Kholil</t>
  </si>
  <si>
    <t>Laporan kepegawaian bulanan, tribulanan, semesteran dan tahunan yang cermat</t>
  </si>
  <si>
    <t>Laporan DUK yang akurat</t>
  </si>
  <si>
    <t>Terpenuhinya administrasi 19 buku tata usaha kepegawaian yang cermat</t>
  </si>
  <si>
    <t>Daftar hadir yang terekap dengan cermat</t>
  </si>
  <si>
    <t>Draft usulan kenaikan berkala dan pangkat yang sesuai ketentuan</t>
  </si>
  <si>
    <t>draft bezzeting pegawai yang tersusun</t>
  </si>
  <si>
    <t>RHYDA RONI</t>
  </si>
  <si>
    <t>Kasubid Formasi dan Pengadaan</t>
  </si>
  <si>
    <t>Dokumen bezzeting dan usulan formasi ASN yang akurat</t>
  </si>
  <si>
    <t>Laporan pelaksanaan rekrutmen yang sesuai ketentuan</t>
  </si>
  <si>
    <t>Dokumen usulan dan penetapan CASN yang cermat dan akurat</t>
  </si>
  <si>
    <t xml:space="preserve">Ida </t>
  </si>
  <si>
    <t>Kasubbid Pengangkatan dan Pemberhentian</t>
  </si>
  <si>
    <t>Proses pengangkatan CASN dan PNS yang sesuai peraturan perundang-undangan</t>
  </si>
  <si>
    <t>Pemrosesan pemberhentian ASN yang tepat waktu</t>
  </si>
  <si>
    <t>Ahmad Toha</t>
  </si>
  <si>
    <t>Kasubid Pembinaan PNS</t>
  </si>
  <si>
    <t>Sosialisai peraturan terkait kepegawaian terlaksananya sesuai jadwal</t>
  </si>
  <si>
    <t>Tersedianya data terkait penegakan disiplin, pelanggaran kode etik dan kode perilaku yang terintegrasi dengan SAPK BKN</t>
  </si>
  <si>
    <t>Tersusunnya perencanaan SKP sesuai dengan Permenpan 8 Tahun 2021</t>
  </si>
  <si>
    <t>Terlaksananya fasilitasi pelayanan izin Kades, Cuti dan cerai yang tepat waktu</t>
  </si>
  <si>
    <t>Umami</t>
  </si>
  <si>
    <t>Analis Kepegawaian Muda</t>
  </si>
  <si>
    <t>Seleksi CASN yang transparan</t>
  </si>
  <si>
    <t>Pemrosesan pensiun BUP yang tepat waktu</t>
  </si>
  <si>
    <t>Terlaksananya pendampingan penyusunan SKP yang sesuai peraturan perundangan</t>
  </si>
  <si>
    <t>Tersusunnya formasi sesuai Anjab dan ABK</t>
  </si>
  <si>
    <t>Pelaksanaan Seleksi CASN yang sesuai dengan sistem merit</t>
  </si>
  <si>
    <t xml:space="preserve">Pelaksanaan Sumpah PNS yang sesuai jadwal </t>
  </si>
  <si>
    <t>HENDITA</t>
  </si>
  <si>
    <t>Draft rencana kebutuhan pegawai jangka menengah yang siap diverifikasi pimpinan</t>
  </si>
  <si>
    <t>Draft matriks kegiatan seleksi pegawai berbasis CAT siap ditelaah</t>
  </si>
  <si>
    <t>Draft dokumen sumpah PNS yang siap diverifikasi oleh pimpinan</t>
  </si>
  <si>
    <t>Diana</t>
  </si>
  <si>
    <t>Analis Informasi dan Pembayaran pensiun</t>
  </si>
  <si>
    <t>Draft Dokumen pengangkatan CASN dan PNS yang siap diparaf</t>
  </si>
  <si>
    <t>Draft dokumen pensiun yang siap diparaf</t>
  </si>
  <si>
    <t>Juma satotok</t>
  </si>
  <si>
    <t>Analis Disiplin</t>
  </si>
  <si>
    <t>Draft matriks kegiatan Sosialisasi peraturan terkait kepegawaian siap diparaf</t>
  </si>
  <si>
    <t>Draft matriks kegiatan asistensi penyusunan SKP yang siap ditelaah pimpinan</t>
  </si>
  <si>
    <t>Draft dokumen pelanggaran disiplin PNS  yang siap ditandatangani oleh pimpinan</t>
  </si>
  <si>
    <t>Draft dokumen izin PNS yang siap ditelaah oleh pimpinan</t>
  </si>
  <si>
    <t>Defi</t>
  </si>
  <si>
    <t>Kasubid Disiplin</t>
  </si>
  <si>
    <t>dokumen pembinaan pelanggaran disiplin pegawai  yang sesuai ketentuan</t>
  </si>
  <si>
    <t xml:space="preserve">Terselesaikannya pengusulan Penghargaan Satya Lencana </t>
  </si>
  <si>
    <t>Dokumen permohonan pemeriksaan kepada inspektorat yang akurat</t>
  </si>
  <si>
    <t>Tersusunnya peraturan bupati dan surat edaran terkait disiplin pegawai sesuai ketentuan</t>
  </si>
  <si>
    <t>Terselesaikannya laporan scoring absensi bulanan yang akurat</t>
  </si>
  <si>
    <t>Joko</t>
  </si>
  <si>
    <t>Kasubid PK JPT/JA</t>
  </si>
  <si>
    <t>Dokumen SKP  JPT/JA tersusun sesuai dengan peraturan yang berlaku</t>
  </si>
  <si>
    <t>Laporan Reviu penyelarasan kinerja JPT/JA yang teliti, objektif dan akurat</t>
  </si>
  <si>
    <t>laporan evaluasi hasil pendampingan kinerja JPT/JA  yang akurat</t>
  </si>
  <si>
    <t>dokumen pemantauan dan pembinaan kinerja JPT/JA yang akurat dan berkala</t>
  </si>
  <si>
    <t>Dewi</t>
  </si>
  <si>
    <t>Kasubid PK JF</t>
  </si>
  <si>
    <t>Dokumen rekapitulasi SKP  JF tersusun sesuai dengan peraturan yang berlaku</t>
  </si>
  <si>
    <t>Laporan Reviu penyelarasan kinerja JF yang teliti, objektif dan akurat</t>
  </si>
  <si>
    <t>laporan evaluasi hasil pendampingan kinerja JF yang akurat</t>
  </si>
  <si>
    <t>dokumen pemantauan dan pembinaan kinerja JF yang akurat dan berkala</t>
  </si>
  <si>
    <t>M. Munir</t>
  </si>
  <si>
    <t>draft berita acara pembinaan dan surat pernyataan disiplin pegawai yang cermat dan teliti</t>
  </si>
  <si>
    <t>tersedianya bahan usulan pemeriksaan kepada inspektorat yang akurat</t>
  </si>
  <si>
    <t>draft perbup penegakan disiplin dan kode etik yang cermat dan sesuai ketentuan</t>
  </si>
  <si>
    <t>berkas absensi faceprint perangkat daerah yang cermat</t>
  </si>
  <si>
    <t xml:space="preserve">data usulan satya lencana yang akurat </t>
  </si>
  <si>
    <t>Dyah Atas Asih</t>
  </si>
  <si>
    <t>Pengelola Kinerja Pegawai</t>
  </si>
  <si>
    <t>data SKP JPT/JA yang akurat dan terupdate</t>
  </si>
  <si>
    <t>tersedianya bahan review penilaian kinerja JPT/JA yang cermat</t>
  </si>
  <si>
    <t>Tersedianya berkas verifikasi target sasaran kinerja pegawai JPT/JA yang cermat</t>
  </si>
  <si>
    <t>Analis Kinerja</t>
  </si>
  <si>
    <t>dokumen skp JPT/JA di lingkungan Dinas Kesehatan yang terverifikasi sesuai ketentuan</t>
  </si>
  <si>
    <t>tersedianya bahan hasil pendampingan JPT/JA di dinas kesehatan yang sesuai ketentuan</t>
  </si>
  <si>
    <t>Dhila Kartika</t>
  </si>
  <si>
    <t>data SKP JF yang akurat dan terupdate</t>
  </si>
  <si>
    <t>tersedianya bahan review penilaian kinerja JF yang cermat</t>
  </si>
  <si>
    <t>Tersedianya berkas verifikasi target sasaran kinerja pegawai JF yang cermat</t>
  </si>
  <si>
    <t>Rizky N.A</t>
  </si>
  <si>
    <t>Analis Kepegawaian Ahli Pertama</t>
  </si>
  <si>
    <t>dokumen skp JF di lingkungan Dinas Pendidikan yang terverifikasi sesuai ketentuan</t>
  </si>
  <si>
    <t>tersedianya bahan hasil pendampingan JF di dinas pendidikan yang sesuai ketentuan</t>
  </si>
  <si>
    <t>Berkas perubahan target SKP yang terverifikasi</t>
  </si>
  <si>
    <t>dokumen skp JF di lingkungan Dinas Kesehatan yang terverifikasi sesuai ketentuan</t>
  </si>
  <si>
    <t>tersedianya bahan hasil pendampingan JF di dinas kesehatan yang sesuai ketentuan</t>
  </si>
  <si>
    <t>Andri Yudo</t>
  </si>
  <si>
    <t>Dokumen mutasi yang sesuai ketentuan</t>
  </si>
  <si>
    <t>Dokumen terkait jabatan yang sesuai ketentuan</t>
  </si>
  <si>
    <t>Arik M</t>
  </si>
  <si>
    <t>Dokumen KGB yang sesuai ketentuan</t>
  </si>
  <si>
    <t>Dokumen Kepangkatan sesuai dengan kualifikasi pendidikan dan ketentuan yang berlaku</t>
  </si>
  <si>
    <t>Dokumen PMK yang cermat, akurat dan sesuai ketentuan</t>
  </si>
  <si>
    <t>Hendri W</t>
  </si>
  <si>
    <t>Kasubid Fasilitasi Profesi ASN</t>
  </si>
  <si>
    <t>Dokumen hasil fasilitasi profesi ASN yang akurat</t>
  </si>
  <si>
    <t xml:space="preserve">Dokumen hasil ujian dinas dan PI yang sesuai ketentuan </t>
  </si>
  <si>
    <t>tersedianya berkas mutasi yang cermat dan teliti</t>
  </si>
  <si>
    <t>Tersedianya berkas pengangkatan pertama dalam jabatan fungsional</t>
  </si>
  <si>
    <t>Imam B</t>
  </si>
  <si>
    <t xml:space="preserve">draft surat kenaikan gaji berkala perangkat daerah I yang terverifikasi </t>
  </si>
  <si>
    <t>draft usulan SK PMK yang terverifikasi</t>
  </si>
  <si>
    <t>berkas kepangkatan jabatan fungsional yang terverifikasi</t>
  </si>
  <si>
    <t>Hermanto</t>
  </si>
  <si>
    <t xml:space="preserve">draft surat kenaikan gaji berkala perangkat daerah II yang terverifikasi </t>
  </si>
  <si>
    <t>data kepangkatan jabatan fungsional yang diremajakan</t>
  </si>
  <si>
    <t>draft pengantar dan nota usul kepangkatan jabatan fungsional yang cermat</t>
  </si>
  <si>
    <t>draft petikan SK kenaikan pangkat jabatan fungsional yang cermat</t>
  </si>
  <si>
    <t xml:space="preserve">Afif </t>
  </si>
  <si>
    <t xml:space="preserve">draft surat kenaikan gaji berkala perangkat daerah III yang terverifikasi </t>
  </si>
  <si>
    <t>data kepangkatan jabatan Struktural yang diremajakan</t>
  </si>
  <si>
    <t>draft pengantar dan nota usul kepangkatan jabatan Struktural yang cermat</t>
  </si>
  <si>
    <t>draft petikan SK kenaikan pangkat jabatan struktural yang cermat</t>
  </si>
  <si>
    <t>Syahiratussadidah</t>
  </si>
  <si>
    <t xml:space="preserve">draft surat kenaikan gaji berkala perangkat daerah IV yang terverifikasi </t>
  </si>
  <si>
    <t>data kepangkatan jabatan Pelaksana yang diremajakan</t>
  </si>
  <si>
    <t>draft pengantar kepangkatan jabatan pelaksana yang cermat</t>
  </si>
  <si>
    <t>draft petikan SK kenaikan pangkat jabatan pelaksana yang cermat</t>
  </si>
  <si>
    <t>Titien R</t>
  </si>
  <si>
    <t>Y FERDIAN</t>
  </si>
  <si>
    <t>berkas usulan peserta ujian dinas dan PI yang terverifikasi</t>
  </si>
  <si>
    <t>draft STLUD dan PI yang terverifikasi</t>
  </si>
  <si>
    <t>NURLAILYA</t>
  </si>
  <si>
    <t>Kasubid Penjenjangan dan sertifikasi</t>
  </si>
  <si>
    <t>dokumen diklat PIM II,III dan IV yang cermat dan akurat</t>
  </si>
  <si>
    <t>Dokumen Surat Ijin Belajar / SK Tugas Belajar yang sesuai ketentuan</t>
  </si>
  <si>
    <t>dokumen hasil Latsar yang cermat</t>
  </si>
  <si>
    <t>Kasubid Diklat Teknis Fungsional</t>
  </si>
  <si>
    <t xml:space="preserve">dokumen diklat teknis fungsional yang cermat dan akurat
</t>
  </si>
  <si>
    <t>Dokumen hasil uji kompetensi yang sesuai ketentuan</t>
  </si>
  <si>
    <t>Dokumen hasil pengembangan kompetensi sesuai ketentuan</t>
  </si>
  <si>
    <t>TIM KERJA V.1.1</t>
  </si>
  <si>
    <t>BACHRUDIN</t>
  </si>
  <si>
    <t>Pengadministrasi Ijin dan Tugas Belajar</t>
  </si>
  <si>
    <t>tersedianya draft surat ijin belajar/SK tugas belajar yang akurat</t>
  </si>
  <si>
    <t>M. IQBAL ARIF</t>
  </si>
  <si>
    <t>bahan dokumen diklat PIM II, III dan IV yang cermat</t>
  </si>
  <si>
    <t>bahan dokumen Latsar yang akurat</t>
  </si>
  <si>
    <t>data peserta diklat PIM II, III dan IV yang akurat</t>
  </si>
  <si>
    <t>data peserta latsar yang akurat</t>
  </si>
  <si>
    <t xml:space="preserve">MUJI </t>
  </si>
  <si>
    <t>Data pemohon ijin belajar/tugas belajar yang akurat</t>
  </si>
  <si>
    <t>HASANUDIN</t>
  </si>
  <si>
    <t>tersedianya bahan penyusunan laporan selesai ijin/tugas belajar yang cermat</t>
  </si>
  <si>
    <t xml:space="preserve">Blitar, </t>
  </si>
  <si>
    <t>Tersusunnya dokumen penanganan disiplin PNS dan izin perceraian PNS</t>
  </si>
  <si>
    <t>Blitar</t>
  </si>
  <si>
    <t>BATAS ATAS</t>
  </si>
  <si>
    <t>BATAS BAWAH</t>
  </si>
  <si>
    <t>Waktu</t>
  </si>
  <si>
    <t>Biaya</t>
  </si>
  <si>
    <t xml:space="preserve">Tepat waktu </t>
  </si>
  <si>
    <t>Tepat waktu</t>
  </si>
  <si>
    <t>bulan</t>
  </si>
  <si>
    <t>6 bulan</t>
  </si>
  <si>
    <t xml:space="preserve">berdasarkan laporan </t>
  </si>
  <si>
    <t>berdasarkan laporan semesteran</t>
  </si>
  <si>
    <t>berdasarkan  laporan</t>
  </si>
  <si>
    <t>berdasarkan laporan</t>
  </si>
  <si>
    <t>Jika tidak memenuhi harapan, maka akan mendapatkan teguran.</t>
  </si>
  <si>
    <t>laporan</t>
  </si>
  <si>
    <t>Dukungan sarana prasarana perkantoran yang memadai</t>
  </si>
  <si>
    <t>Dukungan Anggaran sesuai dengan kebutuhan</t>
  </si>
  <si>
    <t>Dukungan pegawai yang mengerti dan memahami tentang peraturan kepegawaian terutama dalam lingkup penganggaran, perencaan dan administrasi kepegawaian</t>
  </si>
  <si>
    <t>Terlaksananya koordinasi kegiatan administrasi umum dan kepegawaian</t>
  </si>
  <si>
    <t>Terlaksananya koordinasi kegiatan perencanaan keuangan daerah</t>
  </si>
  <si>
    <t>Jumlah laporan koordinasi kegiatan administrasi umum dan kepegawaian</t>
  </si>
  <si>
    <t>Jumlah  laporan koordinasi kegiatan perencanaan keuangan daerah</t>
  </si>
  <si>
    <t>Persentase Dokumen yang akuntabel</t>
  </si>
  <si>
    <t>Terlaksananya pelaksanaan koordinasi kegiatan perencanaan dan evaluasi perangkat daerah</t>
  </si>
  <si>
    <t>Jumlah laporan koordinasi kegiatan perencanaan dan evaluasi perangkat daerah</t>
  </si>
  <si>
    <t>2 dokumen</t>
  </si>
  <si>
    <t>2 laporan</t>
  </si>
  <si>
    <t>berdasarkan laporan tribulan</t>
  </si>
  <si>
    <t>Direkomendasikan untuk mendapatkan penugasan baru.</t>
  </si>
  <si>
    <t>Persentase laporan yang akurat</t>
  </si>
  <si>
    <t>Periode Penilaian : 1 Juli s.d. 31 Desember 2022</t>
  </si>
  <si>
    <t>SASARAN KINERJA PEGAWAI SEMESTER I</t>
  </si>
  <si>
    <t>Periode Penilaian : 1 Januari s.d. 30 Juni 2022</t>
  </si>
  <si>
    <t>PERIODE SEMESTER I</t>
  </si>
  <si>
    <t>SASARAN KINERJA PEGAWAI SEMESTER II</t>
  </si>
  <si>
    <t>PERIODE SEMESTER II</t>
  </si>
  <si>
    <t>EVALUASI TAHUNAN</t>
  </si>
  <si>
    <t>Meningkatnya Akuntabilitas Kinerja Perangkat Daerah</t>
  </si>
  <si>
    <t>Terselenggaranya Perencanaan dan pengelolaan keuangan perangkat daerah yang akuntable</t>
  </si>
  <si>
    <t>Tercapainya pelaporan kinerja dan keuangan yang diselesaikan tepat waktu</t>
  </si>
  <si>
    <t>Persentase dokumen perencanaan dan dokumen pengelolaan keuangan yang diselesaikan</t>
  </si>
  <si>
    <t xml:space="preserve">Persentase dokumen laporan kinerja dan laporan keuangan yang diselesaikan tepat waktu </t>
  </si>
  <si>
    <t>Jumlah dokumen perencanaan dan dokumen pengelolaan keuangan yang diselesaikan tepat waktu dan akuntabel</t>
  </si>
  <si>
    <t xml:space="preserve">Jumlah dokumen laporan kinerja dan laporan keuangan yang diselesaikan tepat waktu </t>
  </si>
  <si>
    <t>Laporan</t>
  </si>
  <si>
    <t>Bulan</t>
  </si>
  <si>
    <t>Blitar, 30 Desember 2022</t>
  </si>
  <si>
    <t>Blitar, 02 Januari 2023</t>
  </si>
  <si>
    <t>Pertahankan dan jikalau bisa supaya ditingkatkan lagi</t>
  </si>
  <si>
    <t xml:space="preserve">Pertahankan </t>
  </si>
  <si>
    <t xml:space="preserve">Pertahankan dan supaya selalu terus membantu membimbing anggota agar memiliki kemampuan yang memadai </t>
  </si>
  <si>
    <t>Pertahankan kerukunan yang sudah ada</t>
  </si>
  <si>
    <t>Pertahankan</t>
  </si>
  <si>
    <t>Terus kembangkan dan tingkatkan kemampuan yang sudah ada</t>
  </si>
  <si>
    <t>Teruslah selalu bekerja sama dan memberikan kesempatan orang lain untuk berkontribusi agar hasil yang ingin dicapai bisa maksimal</t>
  </si>
  <si>
    <t>berdasarkan dokumen dan laporan serta standart</t>
  </si>
  <si>
    <t>Blitar, 03 Januari 2022</t>
  </si>
  <si>
    <t>Sesuai dengan ketentuan</t>
  </si>
  <si>
    <t>MACHSUS, S.Sos.</t>
  </si>
  <si>
    <t>19670913 200701 1 023</t>
  </si>
  <si>
    <t>Kasubbag Penyusunan Program dan Keuangan</t>
  </si>
  <si>
    <t>Kecamatan Ponggok</t>
  </si>
  <si>
    <t>Drs. PURWANTO, MM.</t>
  </si>
  <si>
    <t>19650927 199203 1 009</t>
  </si>
  <si>
    <t>Pembina Tk. I (IV/b)</t>
  </si>
  <si>
    <t>DANY MUSAFA KAMIL, S. Sos. MM.</t>
  </si>
  <si>
    <t>19800104 200312 1 008</t>
  </si>
  <si>
    <t>Pembina (IV/a)</t>
  </si>
  <si>
    <t>Sekretaris Kecamatan</t>
  </si>
  <si>
    <t>Camat</t>
  </si>
  <si>
    <t>Evaluasi dan analisa progress capaian pengelolaan penganggaran dan perencanaan secara periodik setiap bulan.</t>
  </si>
  <si>
    <t>Penata Muda Tk. I (III/b)</t>
  </si>
  <si>
    <t>Blitar, 31 Desember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</si>
</sst>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21]dd\ mmmm\ yyyy;@"/>
  </numFmts>
  <fonts count="29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charset val="1"/>
      <scheme val="minor"/>
    </font>
    <font>
      <sz val="8"/>
      <name val="Calibri"/>
      <family val="2"/>
      <charset val="1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b/>
      <sz val="1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Bookman Old Style"/>
      <family val="1"/>
    </font>
    <font>
      <sz val="11"/>
      <name val="Calibri"/>
      <family val="2"/>
    </font>
    <font>
      <sz val="12"/>
      <color theme="1"/>
      <name val="Calibri"/>
      <family val="2"/>
      <charset val="1"/>
      <scheme val="minor"/>
    </font>
    <font>
      <u/>
      <sz val="12"/>
      <color theme="1"/>
      <name val="Calibri"/>
      <family val="2"/>
      <charset val="1"/>
      <scheme val="minor"/>
    </font>
    <font>
      <u/>
      <sz val="10"/>
      <color theme="1"/>
      <name val="Calibri"/>
      <family val="2"/>
      <charset val="1"/>
      <scheme val="minor"/>
    </font>
    <font>
      <sz val="8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8D9F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AEFF2"/>
        <bgColor indexed="64"/>
      </patternFill>
    </fill>
    <fill>
      <patternFill patternType="solid">
        <fgColor rgb="FFE2F7F4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rgb="FFDEEAF6"/>
      </patternFill>
    </fill>
    <fill>
      <patternFill patternType="solid">
        <fgColor rgb="FFFFFFFF"/>
        <bgColor rgb="FF000000"/>
      </patternFill>
    </fill>
  </fills>
  <borders count="46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/>
  </cellStyleXfs>
  <cellXfs count="63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49" fontId="6" fillId="2" borderId="1" xfId="0" applyNumberFormat="1" applyFont="1" applyFill="1" applyBorder="1" applyProtection="1">
      <protection locked="0"/>
    </xf>
    <xf numFmtId="0" fontId="3" fillId="0" borderId="2" xfId="0" applyFont="1" applyBorder="1"/>
    <xf numFmtId="0" fontId="3" fillId="0" borderId="3" xfId="0" applyFont="1" applyBorder="1"/>
    <xf numFmtId="0" fontId="6" fillId="0" borderId="0" xfId="0" applyFont="1"/>
    <xf numFmtId="49" fontId="6" fillId="0" borderId="0" xfId="0" applyNumberFormat="1" applyFont="1"/>
    <xf numFmtId="49" fontId="6" fillId="2" borderId="4" xfId="0" applyNumberFormat="1" applyFont="1" applyFill="1" applyBorder="1" applyProtection="1">
      <protection locked="0"/>
    </xf>
    <xf numFmtId="164" fontId="6" fillId="2" borderId="4" xfId="0" applyNumberFormat="1" applyFont="1" applyFill="1" applyBorder="1" applyAlignment="1" applyProtection="1">
      <alignment horizontal="left"/>
      <protection locked="0"/>
    </xf>
    <xf numFmtId="14" fontId="6" fillId="0" borderId="0" xfId="0" applyNumberFormat="1" applyFont="1" applyAlignment="1" applyProtection="1">
      <alignment horizontal="left"/>
      <protection locked="0"/>
    </xf>
    <xf numFmtId="0" fontId="0" fillId="0" borderId="6" xfId="0" applyBorder="1"/>
    <xf numFmtId="0" fontId="5" fillId="0" borderId="6" xfId="0" applyFont="1" applyBorder="1"/>
    <xf numFmtId="0" fontId="0" fillId="2" borderId="6" xfId="0" applyFill="1" applyBorder="1"/>
    <xf numFmtId="0" fontId="0" fillId="0" borderId="0" xfId="0" applyAlignment="1">
      <alignment vertical="top"/>
    </xf>
    <xf numFmtId="49" fontId="0" fillId="0" borderId="0" xfId="0" applyNumberFormat="1"/>
    <xf numFmtId="49" fontId="0" fillId="0" borderId="6" xfId="0" applyNumberFormat="1" applyBorder="1"/>
    <xf numFmtId="0" fontId="0" fillId="0" borderId="6" xfId="0" applyBorder="1" applyAlignment="1">
      <alignment vertical="top"/>
    </xf>
    <xf numFmtId="49" fontId="0" fillId="0" borderId="6" xfId="0" applyNumberFormat="1" applyBorder="1" applyAlignment="1">
      <alignment vertical="top"/>
    </xf>
    <xf numFmtId="0" fontId="0" fillId="2" borderId="6" xfId="0" applyFill="1" applyBorder="1" applyAlignment="1">
      <alignment horizontal="center" vertical="center" wrapText="1"/>
    </xf>
    <xf numFmtId="49" fontId="0" fillId="2" borderId="6" xfId="0" applyNumberFormat="1" applyFill="1" applyBorder="1" applyAlignment="1">
      <alignment horizontal="center" vertical="center" wrapText="1"/>
    </xf>
    <xf numFmtId="49" fontId="0" fillId="2" borderId="6" xfId="0" applyNumberForma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6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8" xfId="0" applyBorder="1"/>
    <xf numFmtId="0" fontId="0" fillId="0" borderId="9" xfId="0" applyBorder="1"/>
    <xf numFmtId="0" fontId="0" fillId="0" borderId="6" xfId="0" applyBorder="1" applyAlignment="1">
      <alignment vertical="top" wrapText="1"/>
    </xf>
    <xf numFmtId="49" fontId="7" fillId="0" borderId="0" xfId="0" applyNumberFormat="1" applyFont="1"/>
    <xf numFmtId="0" fontId="0" fillId="0" borderId="0" xfId="0" applyAlignment="1">
      <alignment horizontal="center" vertical="center"/>
    </xf>
    <xf numFmtId="0" fontId="0" fillId="4" borderId="0" xfId="0" applyFill="1"/>
    <xf numFmtId="0" fontId="0" fillId="0" borderId="6" xfId="0" applyBorder="1" applyAlignment="1">
      <alignment horizontal="center" vertical="center"/>
    </xf>
    <xf numFmtId="0" fontId="0" fillId="0" borderId="0" xfId="0" applyAlignment="1">
      <alignment wrapText="1"/>
    </xf>
    <xf numFmtId="0" fontId="0" fillId="2" borderId="6" xfId="0" applyFill="1" applyBorder="1" applyAlignment="1">
      <alignment horizontal="right"/>
    </xf>
    <xf numFmtId="0" fontId="0" fillId="0" borderId="6" xfId="0" applyBorder="1"/>
    <xf numFmtId="49" fontId="0" fillId="0" borderId="6" xfId="0" applyNumberForma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2" borderId="6" xfId="0" applyFill="1" applyBorder="1" applyAlignment="1">
      <alignment horizontal="center" vertical="center" wrapText="1"/>
    </xf>
    <xf numFmtId="0" fontId="0" fillId="2" borderId="8" xfId="0" applyFill="1" applyBorder="1"/>
    <xf numFmtId="0" fontId="0" fillId="2" borderId="10" xfId="0" applyFill="1" applyBorder="1"/>
    <xf numFmtId="0" fontId="0" fillId="2" borderId="9" xfId="0" applyFill="1" applyBorder="1"/>
    <xf numFmtId="0" fontId="7" fillId="0" borderId="0" xfId="0" applyFont="1"/>
    <xf numFmtId="49" fontId="7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49" fontId="7" fillId="0" borderId="0" xfId="0" applyNumberFormat="1" applyFont="1" applyAlignment="1">
      <alignment horizontal="center"/>
    </xf>
    <xf numFmtId="0" fontId="0" fillId="5" borderId="8" xfId="0" applyFill="1" applyBorder="1" applyAlignment="1">
      <alignment vertical="top" wrapText="1"/>
    </xf>
    <xf numFmtId="0" fontId="0" fillId="5" borderId="9" xfId="0" applyFill="1" applyBorder="1" applyAlignment="1">
      <alignment vertical="top" wrapText="1"/>
    </xf>
    <xf numFmtId="0" fontId="0" fillId="5" borderId="6" xfId="0" applyFill="1" applyBorder="1" applyAlignment="1">
      <alignment vertical="top" wrapText="1"/>
    </xf>
    <xf numFmtId="0" fontId="0" fillId="5" borderId="6" xfId="0" applyFill="1" applyBorder="1" applyAlignment="1">
      <alignment vertical="top"/>
    </xf>
    <xf numFmtId="0" fontId="0" fillId="5" borderId="8" xfId="0" applyFill="1" applyBorder="1"/>
    <xf numFmtId="0" fontId="0" fillId="5" borderId="9" xfId="0" applyFill="1" applyBorder="1"/>
    <xf numFmtId="0" fontId="0" fillId="5" borderId="6" xfId="0" applyFill="1" applyBorder="1" applyAlignment="1">
      <alignment wrapText="1"/>
    </xf>
    <xf numFmtId="0" fontId="0" fillId="0" borderId="6" xfId="0" applyNumberFormat="1" applyBorder="1"/>
    <xf numFmtId="0" fontId="0" fillId="0" borderId="6" xfId="0" applyBorder="1" applyAlignment="1">
      <alignment vertical="top" wrapText="1"/>
    </xf>
    <xf numFmtId="0" fontId="10" fillId="0" borderId="0" xfId="1" applyFont="1" applyAlignment="1">
      <alignment vertical="center" wrapText="1"/>
    </xf>
    <xf numFmtId="0" fontId="6" fillId="0" borderId="0" xfId="1" applyFont="1" applyAlignment="1">
      <alignment vertical="center" wrapText="1"/>
    </xf>
    <xf numFmtId="0" fontId="6" fillId="0" borderId="0" xfId="1" applyFont="1" applyAlignment="1">
      <alignment vertical="center"/>
    </xf>
    <xf numFmtId="0" fontId="0" fillId="0" borderId="8" xfId="0" applyBorder="1" applyAlignment="1">
      <alignment vertical="top" wrapText="1"/>
    </xf>
    <xf numFmtId="0" fontId="0" fillId="0" borderId="8" xfId="0" applyBorder="1"/>
    <xf numFmtId="0" fontId="0" fillId="0" borderId="6" xfId="0" applyBorder="1"/>
    <xf numFmtId="0" fontId="11" fillId="0" borderId="0" xfId="0" applyFont="1" applyAlignment="1">
      <alignment wrapText="1"/>
    </xf>
    <xf numFmtId="0" fontId="12" fillId="8" borderId="17" xfId="0" applyFont="1" applyFill="1" applyBorder="1"/>
    <xf numFmtId="0" fontId="12" fillId="8" borderId="15" xfId="0" applyFont="1" applyFill="1" applyBorder="1"/>
    <xf numFmtId="0" fontId="0" fillId="8" borderId="15" xfId="0" applyFill="1" applyBorder="1"/>
    <xf numFmtId="0" fontId="0" fillId="8" borderId="16" xfId="0" applyFill="1" applyBorder="1"/>
    <xf numFmtId="0" fontId="12" fillId="8" borderId="18" xfId="0" applyFont="1" applyFill="1" applyBorder="1"/>
    <xf numFmtId="0" fontId="12" fillId="8" borderId="0" xfId="0" applyFont="1" applyFill="1" applyBorder="1"/>
    <xf numFmtId="0" fontId="0" fillId="8" borderId="0" xfId="0" applyFill="1" applyBorder="1"/>
    <xf numFmtId="0" fontId="0" fillId="8" borderId="14" xfId="0" applyFill="1" applyBorder="1"/>
    <xf numFmtId="0" fontId="13" fillId="8" borderId="19" xfId="0" applyFont="1" applyFill="1" applyBorder="1"/>
    <xf numFmtId="0" fontId="13" fillId="8" borderId="20" xfId="0" applyFont="1" applyFill="1" applyBorder="1"/>
    <xf numFmtId="0" fontId="0" fillId="8" borderId="20" xfId="0" applyFill="1" applyBorder="1"/>
    <xf numFmtId="0" fontId="0" fillId="8" borderId="21" xfId="0" applyFill="1" applyBorder="1"/>
    <xf numFmtId="0" fontId="12" fillId="0" borderId="0" xfId="0" applyFont="1"/>
    <xf numFmtId="0" fontId="14" fillId="9" borderId="0" xfId="0" applyFont="1" applyFill="1"/>
    <xf numFmtId="0" fontId="0" fillId="9" borderId="0" xfId="0" applyFill="1"/>
    <xf numFmtId="0" fontId="0" fillId="9" borderId="0" xfId="0" applyFill="1" applyAlignment="1">
      <alignment wrapText="1"/>
    </xf>
    <xf numFmtId="0" fontId="11" fillId="9" borderId="0" xfId="0" applyFont="1" applyFill="1" applyAlignment="1">
      <alignment wrapText="1"/>
    </xf>
    <xf numFmtId="0" fontId="0" fillId="9" borderId="0" xfId="0" applyFill="1" applyAlignment="1">
      <alignment vertical="top" wrapText="1"/>
    </xf>
    <xf numFmtId="0" fontId="12" fillId="0" borderId="22" xfId="0" applyFont="1" applyFill="1" applyBorder="1" applyAlignment="1">
      <alignment horizontal="center" vertical="center" wrapText="1"/>
    </xf>
    <xf numFmtId="0" fontId="12" fillId="0" borderId="23" xfId="0" applyFont="1" applyFill="1" applyBorder="1" applyAlignment="1">
      <alignment horizontal="center" vertical="center" wrapText="1"/>
    </xf>
    <xf numFmtId="0" fontId="16" fillId="0" borderId="23" xfId="0" applyFont="1" applyFill="1" applyBorder="1" applyAlignment="1">
      <alignment horizontal="center" vertical="center" wrapText="1"/>
    </xf>
    <xf numFmtId="0" fontId="0" fillId="0" borderId="23" xfId="0" applyFill="1" applyBorder="1" applyAlignment="1">
      <alignment horizontal="center" vertical="center" wrapText="1"/>
    </xf>
    <xf numFmtId="0" fontId="17" fillId="0" borderId="23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2" fillId="0" borderId="24" xfId="0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19" fillId="10" borderId="6" xfId="0" applyFont="1" applyFill="1" applyBorder="1" applyAlignment="1">
      <alignment vertical="top" wrapText="1"/>
    </xf>
    <xf numFmtId="0" fontId="0" fillId="0" borderId="0" xfId="0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9" fillId="11" borderId="6" xfId="0" applyFont="1" applyFill="1" applyBorder="1" applyAlignment="1">
      <alignment vertical="top" wrapText="1"/>
    </xf>
    <xf numFmtId="0" fontId="12" fillId="0" borderId="29" xfId="0" applyFont="1" applyFill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 vertical="center" wrapText="1"/>
    </xf>
    <xf numFmtId="0" fontId="19" fillId="12" borderId="6" xfId="0" applyFont="1" applyFill="1" applyBorder="1" applyAlignment="1">
      <alignment vertical="top" wrapText="1"/>
    </xf>
    <xf numFmtId="0" fontId="0" fillId="0" borderId="22" xfId="0" applyFont="1" applyFill="1" applyBorder="1" applyAlignment="1">
      <alignment horizontal="center" vertical="center" wrapText="1"/>
    </xf>
    <xf numFmtId="0" fontId="0" fillId="0" borderId="23" xfId="0" applyFill="1" applyBorder="1"/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vertical="top" wrapText="1"/>
    </xf>
    <xf numFmtId="0" fontId="0" fillId="0" borderId="23" xfId="0" applyFill="1" applyBorder="1" applyAlignment="1">
      <alignment horizontal="center" vertical="top" wrapText="1"/>
    </xf>
    <xf numFmtId="0" fontId="0" fillId="0" borderId="22" xfId="0" applyFill="1" applyBorder="1"/>
    <xf numFmtId="0" fontId="0" fillId="0" borderId="6" xfId="0" applyFont="1" applyFill="1" applyBorder="1" applyAlignment="1">
      <alignment horizontal="center" vertical="center"/>
    </xf>
    <xf numFmtId="0" fontId="19" fillId="13" borderId="6" xfId="0" applyFont="1" applyFill="1" applyBorder="1" applyAlignment="1">
      <alignment vertical="top" wrapText="1"/>
    </xf>
    <xf numFmtId="0" fontId="0" fillId="0" borderId="8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 wrapText="1"/>
    </xf>
    <xf numFmtId="0" fontId="0" fillId="0" borderId="6" xfId="0" applyFill="1" applyBorder="1"/>
    <xf numFmtId="0" fontId="0" fillId="0" borderId="0" xfId="0" applyFill="1" applyAlignment="1">
      <alignment vertical="center" wrapText="1"/>
    </xf>
    <xf numFmtId="0" fontId="0" fillId="0" borderId="5" xfId="0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 wrapText="1"/>
    </xf>
    <xf numFmtId="0" fontId="18" fillId="0" borderId="31" xfId="0" applyFont="1" applyFill="1" applyBorder="1" applyAlignment="1">
      <alignment horizontal="center" vertical="center" wrapText="1"/>
    </xf>
    <xf numFmtId="0" fontId="19" fillId="13" borderId="32" xfId="0" applyFont="1" applyFill="1" applyBorder="1" applyAlignment="1">
      <alignment vertical="top" wrapText="1"/>
    </xf>
    <xf numFmtId="0" fontId="0" fillId="0" borderId="0" xfId="0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18" fillId="0" borderId="31" xfId="0" applyFont="1" applyFill="1" applyBorder="1" applyAlignment="1">
      <alignment vertical="center" wrapText="1"/>
    </xf>
    <xf numFmtId="0" fontId="9" fillId="14" borderId="6" xfId="0" applyFont="1" applyFill="1" applyBorder="1" applyAlignment="1">
      <alignment vertical="top" wrapText="1"/>
    </xf>
    <xf numFmtId="0" fontId="0" fillId="15" borderId="6" xfId="0" applyFill="1" applyBorder="1" applyAlignment="1">
      <alignment horizontal="center" vertical="center"/>
    </xf>
    <xf numFmtId="0" fontId="0" fillId="15" borderId="8" xfId="0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6" xfId="0" applyFill="1" applyBorder="1" applyAlignment="1">
      <alignment wrapText="1"/>
    </xf>
    <xf numFmtId="0" fontId="0" fillId="0" borderId="7" xfId="0" applyFill="1" applyBorder="1" applyAlignment="1">
      <alignment horizontal="center" vertical="center"/>
    </xf>
    <xf numFmtId="0" fontId="0" fillId="0" borderId="6" xfId="0" applyFill="1" applyBorder="1" applyAlignment="1">
      <alignment vertical="center"/>
    </xf>
    <xf numFmtId="0" fontId="9" fillId="15" borderId="6" xfId="0" applyFont="1" applyFill="1" applyBorder="1" applyAlignment="1">
      <alignment horizontal="center" vertical="top" wrapText="1"/>
    </xf>
    <xf numFmtId="0" fontId="19" fillId="16" borderId="6" xfId="0" applyFont="1" applyFill="1" applyBorder="1" applyAlignment="1">
      <alignment vertical="top" wrapText="1"/>
    </xf>
    <xf numFmtId="0" fontId="0" fillId="0" borderId="6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18" fillId="0" borderId="0" xfId="0" applyFont="1" applyFill="1" applyBorder="1" applyAlignment="1">
      <alignment horizontal="left" vertical="center" wrapText="1"/>
    </xf>
    <xf numFmtId="0" fontId="9" fillId="15" borderId="7" xfId="0" applyFont="1" applyFill="1" applyBorder="1" applyAlignment="1">
      <alignment vertical="top" wrapText="1"/>
    </xf>
    <xf numFmtId="0" fontId="11" fillId="0" borderId="0" xfId="0" applyFont="1" applyFill="1" applyAlignment="1">
      <alignment wrapText="1"/>
    </xf>
    <xf numFmtId="0" fontId="21" fillId="0" borderId="0" xfId="0" applyFont="1" applyFill="1" applyBorder="1"/>
    <xf numFmtId="0" fontId="16" fillId="0" borderId="0" xfId="0" applyFont="1" applyFill="1" applyBorder="1"/>
    <xf numFmtId="0" fontId="16" fillId="0" borderId="0" xfId="0" applyFont="1" applyFill="1" applyBorder="1" applyAlignment="1">
      <alignment vertical="top" wrapText="1"/>
    </xf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>
      <alignment wrapText="1"/>
    </xf>
    <xf numFmtId="0" fontId="0" fillId="0" borderId="0" xfId="0" applyFill="1" applyBorder="1" applyAlignment="1">
      <alignment vertical="top" wrapText="1"/>
    </xf>
    <xf numFmtId="0" fontId="14" fillId="0" borderId="18" xfId="0" applyFont="1" applyFill="1" applyBorder="1"/>
    <xf numFmtId="0" fontId="0" fillId="0" borderId="14" xfId="0" applyFill="1" applyBorder="1"/>
    <xf numFmtId="0" fontId="12" fillId="0" borderId="18" xfId="0" applyFont="1" applyFill="1" applyBorder="1"/>
    <xf numFmtId="0" fontId="12" fillId="0" borderId="0" xfId="0" applyFont="1" applyFill="1" applyBorder="1"/>
    <xf numFmtId="0" fontId="15" fillId="0" borderId="14" xfId="0" applyFont="1" applyFill="1" applyBorder="1" applyAlignment="1">
      <alignment horizontal="center" vertical="top" wrapText="1"/>
    </xf>
    <xf numFmtId="0" fontId="15" fillId="0" borderId="0" xfId="0" applyFont="1" applyFill="1" applyBorder="1" applyAlignment="1">
      <alignment horizontal="center" vertical="top" wrapText="1"/>
    </xf>
    <xf numFmtId="0" fontId="0" fillId="0" borderId="14" xfId="0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3" fillId="0" borderId="18" xfId="0" applyFont="1" applyFill="1" applyBorder="1"/>
    <xf numFmtId="0" fontId="13" fillId="0" borderId="0" xfId="0" applyFont="1" applyFill="1" applyBorder="1"/>
    <xf numFmtId="0" fontId="15" fillId="0" borderId="19" xfId="0" applyFont="1" applyFill="1" applyBorder="1" applyAlignment="1">
      <alignment horizontal="center" vertical="top" wrapText="1"/>
    </xf>
    <xf numFmtId="0" fontId="15" fillId="0" borderId="20" xfId="0" applyFont="1" applyFill="1" applyBorder="1" applyAlignment="1">
      <alignment horizontal="center" vertical="top" wrapText="1"/>
    </xf>
    <xf numFmtId="0" fontId="0" fillId="0" borderId="21" xfId="0" applyFill="1" applyBorder="1"/>
    <xf numFmtId="0" fontId="22" fillId="0" borderId="23" xfId="0" applyFont="1" applyFill="1" applyBorder="1" applyAlignment="1">
      <alignment horizontal="center" vertical="top"/>
    </xf>
    <xf numFmtId="0" fontId="12" fillId="0" borderId="23" xfId="0" applyFont="1" applyFill="1" applyBorder="1" applyAlignment="1">
      <alignment horizontal="center" vertical="top"/>
    </xf>
    <xf numFmtId="0" fontId="0" fillId="3" borderId="22" xfId="0" applyFill="1" applyBorder="1" applyAlignment="1">
      <alignment horizontal="left" vertical="top" wrapText="1"/>
    </xf>
    <xf numFmtId="0" fontId="0" fillId="3" borderId="23" xfId="0" applyFill="1" applyBorder="1" applyAlignment="1">
      <alignment vertical="top" wrapText="1"/>
    </xf>
    <xf numFmtId="9" fontId="0" fillId="3" borderId="23" xfId="0" applyNumberFormat="1" applyFill="1" applyBorder="1" applyAlignment="1">
      <alignment horizontal="left" vertical="top" wrapText="1"/>
    </xf>
    <xf numFmtId="0" fontId="0" fillId="3" borderId="23" xfId="0" applyFill="1" applyBorder="1" applyAlignment="1">
      <alignment wrapText="1"/>
    </xf>
    <xf numFmtId="0" fontId="23" fillId="17" borderId="6" xfId="0" applyFont="1" applyFill="1" applyBorder="1" applyAlignment="1">
      <alignment vertical="top" wrapText="1"/>
    </xf>
    <xf numFmtId="0" fontId="0" fillId="0" borderId="23" xfId="0" applyFill="1" applyBorder="1" applyAlignment="1">
      <alignment wrapText="1"/>
    </xf>
    <xf numFmtId="0" fontId="23" fillId="17" borderId="0" xfId="0" applyFont="1" applyFill="1" applyBorder="1" applyAlignment="1">
      <alignment vertical="top" wrapText="1"/>
    </xf>
    <xf numFmtId="9" fontId="0" fillId="0" borderId="23" xfId="0" applyNumberFormat="1" applyFill="1" applyBorder="1" applyAlignment="1">
      <alignment horizontal="left" vertical="top" wrapText="1"/>
    </xf>
    <xf numFmtId="0" fontId="17" fillId="0" borderId="23" xfId="0" applyFont="1" applyFill="1" applyBorder="1" applyAlignment="1">
      <alignment horizontal="left" wrapText="1"/>
    </xf>
    <xf numFmtId="0" fontId="0" fillId="0" borderId="23" xfId="0" applyFill="1" applyBorder="1" applyAlignment="1">
      <alignment vertical="top" wrapText="1"/>
    </xf>
    <xf numFmtId="0" fontId="0" fillId="0" borderId="23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12" fillId="0" borderId="0" xfId="0" applyFont="1" applyFill="1" applyBorder="1" applyAlignment="1">
      <alignment vertical="center"/>
    </xf>
    <xf numFmtId="0" fontId="0" fillId="3" borderId="23" xfId="0" applyFill="1" applyBorder="1" applyAlignment="1">
      <alignment horizontal="left" vertical="top" wrapText="1"/>
    </xf>
    <xf numFmtId="0" fontId="11" fillId="0" borderId="23" xfId="0" applyFont="1" applyFill="1" applyBorder="1" applyAlignment="1">
      <alignment wrapText="1"/>
    </xf>
    <xf numFmtId="0" fontId="17" fillId="3" borderId="23" xfId="0" applyFont="1" applyFill="1" applyBorder="1" applyAlignment="1">
      <alignment wrapText="1"/>
    </xf>
    <xf numFmtId="0" fontId="17" fillId="0" borderId="23" xfId="0" applyFont="1" applyFill="1" applyBorder="1" applyAlignment="1">
      <alignment wrapText="1"/>
    </xf>
    <xf numFmtId="0" fontId="22" fillId="6" borderId="36" xfId="0" applyFont="1" applyFill="1" applyBorder="1" applyAlignment="1">
      <alignment horizontal="center" vertical="top"/>
    </xf>
    <xf numFmtId="0" fontId="12" fillId="7" borderId="17" xfId="0" applyFont="1" applyFill="1" applyBorder="1" applyAlignment="1">
      <alignment horizontal="center" vertical="top"/>
    </xf>
    <xf numFmtId="0" fontId="0" fillId="3" borderId="38" xfId="0" applyFill="1" applyBorder="1" applyAlignment="1">
      <alignment horizontal="left" vertical="top" wrapText="1"/>
    </xf>
    <xf numFmtId="9" fontId="0" fillId="3" borderId="35" xfId="0" applyNumberFormat="1" applyFill="1" applyBorder="1" applyAlignment="1">
      <alignment horizontal="left" vertical="top"/>
    </xf>
    <xf numFmtId="0" fontId="0" fillId="3" borderId="35" xfId="0" applyFill="1" applyBorder="1" applyAlignment="1">
      <alignment vertical="center" wrapText="1"/>
    </xf>
    <xf numFmtId="0" fontId="0" fillId="3" borderId="21" xfId="0" applyFill="1" applyBorder="1" applyAlignment="1">
      <alignment vertical="center" wrapText="1"/>
    </xf>
    <xf numFmtId="0" fontId="0" fillId="0" borderId="18" xfId="0" applyFill="1" applyBorder="1" applyAlignment="1">
      <alignment horizontal="left" vertical="top" wrapText="1"/>
    </xf>
    <xf numFmtId="0" fontId="0" fillId="0" borderId="35" xfId="0" applyFill="1" applyBorder="1"/>
    <xf numFmtId="0" fontId="0" fillId="0" borderId="6" xfId="0" applyBorder="1" applyAlignment="1">
      <alignment wrapText="1"/>
    </xf>
    <xf numFmtId="0" fontId="0" fillId="3" borderId="23" xfId="0" applyFill="1" applyBorder="1" applyAlignment="1">
      <alignment vertical="center" wrapText="1"/>
    </xf>
    <xf numFmtId="0" fontId="0" fillId="3" borderId="36" xfId="0" applyFill="1" applyBorder="1" applyAlignment="1">
      <alignment vertical="center" wrapText="1"/>
    </xf>
    <xf numFmtId="0" fontId="0" fillId="3" borderId="6" xfId="0" applyFill="1" applyBorder="1" applyAlignment="1">
      <alignment wrapText="1"/>
    </xf>
    <xf numFmtId="0" fontId="0" fillId="0" borderId="36" xfId="0" applyFill="1" applyBorder="1" applyAlignment="1">
      <alignment wrapText="1"/>
    </xf>
    <xf numFmtId="0" fontId="0" fillId="0" borderId="17" xfId="0" applyFill="1" applyBorder="1" applyAlignment="1">
      <alignment wrapText="1"/>
    </xf>
    <xf numFmtId="0" fontId="0" fillId="0" borderId="39" xfId="0" applyFill="1" applyBorder="1" applyAlignment="1">
      <alignment vertical="top" wrapText="1"/>
    </xf>
    <xf numFmtId="0" fontId="23" fillId="15" borderId="6" xfId="0" applyFont="1" applyFill="1" applyBorder="1" applyAlignment="1">
      <alignment vertical="top" wrapText="1"/>
    </xf>
    <xf numFmtId="0" fontId="0" fillId="15" borderId="36" xfId="0" applyFill="1" applyBorder="1" applyAlignment="1">
      <alignment vertical="center" wrapText="1"/>
    </xf>
    <xf numFmtId="0" fontId="0" fillId="15" borderId="19" xfId="0" applyFill="1" applyBorder="1" applyAlignment="1">
      <alignment wrapText="1"/>
    </xf>
    <xf numFmtId="0" fontId="0" fillId="0" borderId="35" xfId="0" applyFill="1" applyBorder="1" applyAlignment="1">
      <alignment horizontal="left" vertical="top" wrapText="1"/>
    </xf>
    <xf numFmtId="0" fontId="0" fillId="15" borderId="19" xfId="0" applyFill="1" applyBorder="1"/>
    <xf numFmtId="0" fontId="0" fillId="15" borderId="23" xfId="0" applyFill="1" applyBorder="1" applyAlignment="1">
      <alignment wrapText="1"/>
    </xf>
    <xf numFmtId="0" fontId="3" fillId="15" borderId="6" xfId="0" applyFont="1" applyFill="1" applyBorder="1" applyAlignment="1">
      <alignment vertical="top" wrapText="1"/>
    </xf>
    <xf numFmtId="0" fontId="0" fillId="15" borderId="23" xfId="0" applyFill="1" applyBorder="1"/>
    <xf numFmtId="0" fontId="17" fillId="15" borderId="6" xfId="0" applyFont="1" applyFill="1" applyBorder="1" applyAlignment="1">
      <alignment vertical="top" wrapText="1"/>
    </xf>
    <xf numFmtId="0" fontId="0" fillId="18" borderId="23" xfId="0" applyFill="1" applyBorder="1" applyAlignment="1">
      <alignment horizontal="left" vertical="top" wrapText="1"/>
    </xf>
    <xf numFmtId="0" fontId="0" fillId="18" borderId="23" xfId="0" applyFill="1" applyBorder="1" applyAlignment="1">
      <alignment vertical="top" wrapText="1"/>
    </xf>
    <xf numFmtId="0" fontId="0" fillId="0" borderId="23" xfId="0" applyFill="1" applyBorder="1" applyAlignment="1">
      <alignment vertical="center" wrapText="1"/>
    </xf>
    <xf numFmtId="0" fontId="0" fillId="0" borderId="0" xfId="0" applyBorder="1"/>
    <xf numFmtId="0" fontId="22" fillId="6" borderId="23" xfId="0" applyFont="1" applyFill="1" applyBorder="1" applyAlignment="1">
      <alignment horizontal="center" vertical="top"/>
    </xf>
    <xf numFmtId="0" fontId="12" fillId="7" borderId="40" xfId="0" applyFont="1" applyFill="1" applyBorder="1" applyAlignment="1">
      <alignment horizontal="center" vertical="top"/>
    </xf>
    <xf numFmtId="0" fontId="12" fillId="7" borderId="41" xfId="0" applyFont="1" applyFill="1" applyBorder="1" applyAlignment="1">
      <alignment horizontal="center" vertical="top"/>
    </xf>
    <xf numFmtId="9" fontId="0" fillId="3" borderId="23" xfId="0" applyNumberFormat="1" applyFill="1" applyBorder="1" applyAlignment="1">
      <alignment horizontal="left" vertical="center" wrapText="1"/>
    </xf>
    <xf numFmtId="9" fontId="0" fillId="3" borderId="23" xfId="0" applyNumberFormat="1" applyFill="1" applyBorder="1" applyAlignment="1">
      <alignment vertical="center" wrapText="1"/>
    </xf>
    <xf numFmtId="0" fontId="0" fillId="15" borderId="23" xfId="0" applyFill="1" applyBorder="1" applyAlignment="1">
      <alignment horizontal="left" vertical="top" wrapText="1"/>
    </xf>
    <xf numFmtId="0" fontId="0" fillId="15" borderId="23" xfId="0" applyFill="1" applyBorder="1" applyAlignment="1">
      <alignment vertical="top" wrapText="1"/>
    </xf>
    <xf numFmtId="0" fontId="3" fillId="19" borderId="6" xfId="0" applyFont="1" applyFill="1" applyBorder="1" applyAlignment="1">
      <alignment horizontal="left" vertical="top" wrapText="1"/>
    </xf>
    <xf numFmtId="0" fontId="0" fillId="15" borderId="22" xfId="0" applyFill="1" applyBorder="1" applyAlignment="1">
      <alignment wrapText="1"/>
    </xf>
    <xf numFmtId="0" fontId="11" fillId="15" borderId="22" xfId="0" applyFont="1" applyFill="1" applyBorder="1" applyAlignment="1">
      <alignment wrapText="1"/>
    </xf>
    <xf numFmtId="0" fontId="0" fillId="15" borderId="0" xfId="0" applyFill="1"/>
    <xf numFmtId="0" fontId="0" fillId="15" borderId="0" xfId="0" applyFill="1" applyAlignment="1">
      <alignment vertical="top" wrapText="1"/>
    </xf>
    <xf numFmtId="0" fontId="0" fillId="0" borderId="23" xfId="0" applyBorder="1" applyAlignment="1">
      <alignment vertical="center" wrapText="1"/>
    </xf>
    <xf numFmtId="0" fontId="0" fillId="0" borderId="39" xfId="0" applyFill="1" applyBorder="1"/>
    <xf numFmtId="0" fontId="0" fillId="0" borderId="22" xfId="0" applyFill="1" applyBorder="1" applyAlignment="1">
      <alignment wrapText="1"/>
    </xf>
    <xf numFmtId="0" fontId="11" fillId="0" borderId="22" xfId="0" applyFont="1" applyFill="1" applyBorder="1" applyAlignment="1">
      <alignment wrapText="1"/>
    </xf>
    <xf numFmtId="0" fontId="0" fillId="0" borderId="23" xfId="0" applyBorder="1"/>
    <xf numFmtId="0" fontId="0" fillId="0" borderId="23" xfId="0" applyBorder="1" applyAlignment="1">
      <alignment wrapText="1"/>
    </xf>
    <xf numFmtId="0" fontId="11" fillId="0" borderId="23" xfId="0" applyFont="1" applyBorder="1" applyAlignment="1">
      <alignment wrapText="1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35" xfId="0" applyBorder="1" applyAlignment="1">
      <alignment wrapText="1"/>
    </xf>
    <xf numFmtId="0" fontId="11" fillId="0" borderId="35" xfId="0" applyFont="1" applyBorder="1" applyAlignment="1">
      <alignment wrapText="1"/>
    </xf>
    <xf numFmtId="9" fontId="0" fillId="3" borderId="23" xfId="0" applyNumberFormat="1" applyFill="1" applyBorder="1" applyAlignment="1">
      <alignment vertical="top" wrapText="1"/>
    </xf>
    <xf numFmtId="0" fontId="0" fillId="0" borderId="39" xfId="0" applyFill="1" applyBorder="1" applyAlignment="1">
      <alignment vertical="center"/>
    </xf>
    <xf numFmtId="9" fontId="0" fillId="15" borderId="23" xfId="0" applyNumberFormat="1" applyFill="1" applyBorder="1" applyAlignment="1">
      <alignment vertical="top" wrapText="1"/>
    </xf>
    <xf numFmtId="0" fontId="0" fillId="15" borderId="23" xfId="0" applyFill="1" applyBorder="1" applyAlignment="1">
      <alignment vertical="center" wrapText="1"/>
    </xf>
    <xf numFmtId="0" fontId="0" fillId="15" borderId="39" xfId="0" applyFill="1" applyBorder="1" applyAlignment="1">
      <alignment vertical="center" wrapText="1"/>
    </xf>
    <xf numFmtId="0" fontId="0" fillId="0" borderId="23" xfId="0" applyFill="1" applyBorder="1" applyAlignment="1">
      <alignment horizontal="left" vertical="center" wrapText="1"/>
    </xf>
    <xf numFmtId="0" fontId="0" fillId="0" borderId="23" xfId="0" applyFill="1" applyBorder="1" applyAlignment="1">
      <alignment vertical="center"/>
    </xf>
    <xf numFmtId="0" fontId="0" fillId="0" borderId="6" xfId="0" applyFill="1" applyBorder="1" applyAlignment="1">
      <alignment vertical="center" wrapText="1"/>
    </xf>
    <xf numFmtId="0" fontId="11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17" xfId="0" applyFill="1" applyBorder="1" applyAlignment="1">
      <alignment vertical="center" wrapText="1"/>
    </xf>
    <xf numFmtId="0" fontId="0" fillId="0" borderId="23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vertical="center" wrapText="1"/>
    </xf>
    <xf numFmtId="0" fontId="1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3" borderId="0" xfId="0" applyFill="1"/>
    <xf numFmtId="0" fontId="0" fillId="3" borderId="0" xfId="0" applyFill="1" applyAlignment="1">
      <alignment vertical="top" wrapText="1"/>
    </xf>
    <xf numFmtId="9" fontId="0" fillId="0" borderId="23" xfId="0" applyNumberFormat="1" applyFill="1" applyBorder="1" applyAlignment="1">
      <alignment horizontal="left" vertical="center" wrapText="1"/>
    </xf>
    <xf numFmtId="0" fontId="0" fillId="0" borderId="39" xfId="0" applyFill="1" applyBorder="1" applyAlignment="1">
      <alignment wrapText="1"/>
    </xf>
    <xf numFmtId="0" fontId="17" fillId="0" borderId="22" xfId="0" applyFont="1" applyFill="1" applyBorder="1" applyAlignment="1">
      <alignment vertical="center" wrapText="1"/>
    </xf>
    <xf numFmtId="0" fontId="17" fillId="0" borderId="22" xfId="0" applyFont="1" applyFill="1" applyBorder="1" applyAlignment="1">
      <alignment wrapText="1"/>
    </xf>
    <xf numFmtId="0" fontId="0" fillId="0" borderId="22" xfId="0" applyFill="1" applyBorder="1" applyAlignment="1">
      <alignment vertical="top" wrapText="1"/>
    </xf>
    <xf numFmtId="0" fontId="0" fillId="0" borderId="22" xfId="0" applyFill="1" applyBorder="1" applyAlignment="1">
      <alignment vertical="center"/>
    </xf>
    <xf numFmtId="0" fontId="0" fillId="0" borderId="39" xfId="0" applyBorder="1" applyAlignment="1">
      <alignment vertical="center" wrapText="1"/>
    </xf>
    <xf numFmtId="0" fontId="17" fillId="3" borderId="22" xfId="0" applyFont="1" applyFill="1" applyBorder="1" applyAlignment="1">
      <alignment wrapText="1"/>
    </xf>
    <xf numFmtId="0" fontId="0" fillId="0" borderId="22" xfId="0" applyBorder="1" applyAlignment="1">
      <alignment vertical="center" wrapText="1"/>
    </xf>
    <xf numFmtId="0" fontId="0" fillId="0" borderId="22" xfId="0" applyFill="1" applyBorder="1" applyAlignment="1">
      <alignment horizontal="left" vertical="top" wrapText="1"/>
    </xf>
    <xf numFmtId="0" fontId="0" fillId="0" borderId="16" xfId="0" applyFill="1" applyBorder="1"/>
    <xf numFmtId="0" fontId="0" fillId="0" borderId="16" xfId="0" applyFill="1" applyBorder="1" applyAlignment="1">
      <alignment wrapText="1"/>
    </xf>
    <xf numFmtId="0" fontId="0" fillId="0" borderId="42" xfId="0" applyBorder="1"/>
    <xf numFmtId="0" fontId="0" fillId="0" borderId="25" xfId="0" applyBorder="1"/>
    <xf numFmtId="0" fontId="0" fillId="0" borderId="43" xfId="0" applyBorder="1"/>
    <xf numFmtId="0" fontId="0" fillId="0" borderId="25" xfId="0" applyBorder="1" applyAlignment="1">
      <alignment wrapText="1"/>
    </xf>
    <xf numFmtId="0" fontId="11" fillId="0" borderId="25" xfId="0" applyFont="1" applyBorder="1" applyAlignment="1">
      <alignment wrapText="1"/>
    </xf>
    <xf numFmtId="0" fontId="0" fillId="0" borderId="0" xfId="0" applyBorder="1" applyAlignment="1">
      <alignment wrapText="1"/>
    </xf>
    <xf numFmtId="0" fontId="11" fillId="0" borderId="0" xfId="0" applyFont="1" applyBorder="1" applyAlignment="1">
      <alignment wrapText="1"/>
    </xf>
    <xf numFmtId="0" fontId="22" fillId="6" borderId="35" xfId="0" applyFont="1" applyFill="1" applyBorder="1" applyAlignment="1">
      <alignment horizontal="center" vertical="top"/>
    </xf>
    <xf numFmtId="0" fontId="22" fillId="6" borderId="19" xfId="0" applyFont="1" applyFill="1" applyBorder="1" applyAlignment="1">
      <alignment horizontal="center" vertical="top"/>
    </xf>
    <xf numFmtId="0" fontId="0" fillId="0" borderId="39" xfId="0" applyFill="1" applyBorder="1" applyAlignment="1">
      <alignment vertical="center" wrapText="1"/>
    </xf>
    <xf numFmtId="0" fontId="0" fillId="0" borderId="18" xfId="0" applyBorder="1"/>
    <xf numFmtId="0" fontId="0" fillId="0" borderId="22" xfId="0" applyBorder="1" applyAlignment="1">
      <alignment wrapText="1"/>
    </xf>
    <xf numFmtId="0" fontId="0" fillId="0" borderId="22" xfId="0" applyBorder="1"/>
    <xf numFmtId="0" fontId="0" fillId="0" borderId="36" xfId="0" applyFill="1" applyBorder="1"/>
    <xf numFmtId="0" fontId="0" fillId="0" borderId="36" xfId="0" applyBorder="1"/>
    <xf numFmtId="0" fontId="0" fillId="0" borderId="17" xfId="0" applyBorder="1"/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vertical="top" wrapText="1"/>
    </xf>
    <xf numFmtId="0" fontId="0" fillId="0" borderId="8" xfId="0" applyBorder="1"/>
    <xf numFmtId="0" fontId="0" fillId="0" borderId="9" xfId="0" applyBorder="1"/>
    <xf numFmtId="0" fontId="0" fillId="2" borderId="6" xfId="0" applyFill="1" applyBorder="1"/>
    <xf numFmtId="0" fontId="0" fillId="2" borderId="10" xfId="0" applyFill="1" applyBorder="1"/>
    <xf numFmtId="0" fontId="0" fillId="2" borderId="6" xfId="0" applyFill="1" applyBorder="1" applyAlignment="1">
      <alignment horizontal="left" vertical="center" wrapText="1"/>
    </xf>
    <xf numFmtId="0" fontId="0" fillId="0" borderId="8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0" xfId="0" applyAlignment="1">
      <alignment horizontal="center"/>
    </xf>
    <xf numFmtId="0" fontId="0" fillId="0" borderId="6" xfId="0" applyBorder="1"/>
    <xf numFmtId="49" fontId="0" fillId="0" borderId="6" xfId="0" applyNumberFormat="1" applyBorder="1"/>
    <xf numFmtId="0" fontId="0" fillId="0" borderId="44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0" fontId="0" fillId="0" borderId="12" xfId="0" applyBorder="1"/>
    <xf numFmtId="0" fontId="0" fillId="0" borderId="13" xfId="0" applyBorder="1"/>
    <xf numFmtId="0" fontId="0" fillId="0" borderId="5" xfId="0" applyBorder="1" applyAlignment="1">
      <alignment vertical="top" wrapText="1"/>
    </xf>
    <xf numFmtId="0" fontId="0" fillId="0" borderId="31" xfId="0" applyBorder="1" applyAlignment="1">
      <alignment vertical="top" wrapText="1"/>
    </xf>
    <xf numFmtId="0" fontId="0" fillId="0" borderId="5" xfId="0" applyBorder="1"/>
    <xf numFmtId="49" fontId="0" fillId="0" borderId="5" xfId="0" applyNumberFormat="1" applyBorder="1"/>
    <xf numFmtId="0" fontId="0" fillId="0" borderId="31" xfId="0" applyBorder="1"/>
    <xf numFmtId="0" fontId="0" fillId="0" borderId="32" xfId="0" applyBorder="1"/>
    <xf numFmtId="0" fontId="0" fillId="0" borderId="26" xfId="0" applyBorder="1" applyAlignment="1">
      <alignment vertical="top" wrapText="1"/>
    </xf>
    <xf numFmtId="0" fontId="0" fillId="0" borderId="10" xfId="0" applyBorder="1"/>
    <xf numFmtId="0" fontId="0" fillId="5" borderId="5" xfId="0" applyFill="1" applyBorder="1" applyAlignment="1">
      <alignment vertical="top" wrapText="1"/>
    </xf>
    <xf numFmtId="0" fontId="0" fillId="5" borderId="5" xfId="0" applyFill="1" applyBorder="1" applyAlignment="1">
      <alignment vertical="top"/>
    </xf>
    <xf numFmtId="0" fontId="0" fillId="5" borderId="7" xfId="0" applyFill="1" applyBorder="1" applyAlignment="1">
      <alignment wrapText="1"/>
    </xf>
    <xf numFmtId="0" fontId="0" fillId="5" borderId="7" xfId="0" applyFill="1" applyBorder="1" applyAlignment="1">
      <alignment vertical="top"/>
    </xf>
    <xf numFmtId="0" fontId="0" fillId="2" borderId="10" xfId="0" applyFill="1" applyBorder="1" applyAlignment="1">
      <alignment vertical="top"/>
    </xf>
    <xf numFmtId="0" fontId="0" fillId="2" borderId="9" xfId="0" applyFill="1" applyBorder="1" applyAlignment="1">
      <alignment vertical="top"/>
    </xf>
    <xf numFmtId="0" fontId="0" fillId="0" borderId="6" xfId="0" applyBorder="1" applyAlignment="1"/>
    <xf numFmtId="0" fontId="0" fillId="0" borderId="9" xfId="0" applyFont="1" applyBorder="1" applyAlignment="1">
      <alignment vertical="top" wrapText="1"/>
    </xf>
    <xf numFmtId="0" fontId="0" fillId="2" borderId="8" xfId="0" applyFill="1" applyBorder="1"/>
    <xf numFmtId="0" fontId="0" fillId="2" borderId="10" xfId="0" applyFill="1" applyBorder="1"/>
    <xf numFmtId="0" fontId="0" fillId="2" borderId="9" xfId="0" applyFill="1" applyBorder="1"/>
    <xf numFmtId="0" fontId="0" fillId="0" borderId="6" xfId="0" applyBorder="1"/>
    <xf numFmtId="0" fontId="0" fillId="0" borderId="9" xfId="0" applyBorder="1"/>
    <xf numFmtId="0" fontId="0" fillId="0" borderId="6" xfId="0" applyBorder="1" applyAlignment="1">
      <alignment vertical="top" wrapText="1"/>
    </xf>
    <xf numFmtId="49" fontId="0" fillId="0" borderId="6" xfId="0" applyNumberFormat="1" applyBorder="1" applyAlignment="1">
      <alignment vertical="top" wrapText="1"/>
    </xf>
    <xf numFmtId="0" fontId="0" fillId="2" borderId="6" xfId="0" applyFill="1" applyBorder="1" applyAlignment="1">
      <alignment horizontal="center" vertical="center" wrapText="1"/>
    </xf>
    <xf numFmtId="0" fontId="0" fillId="0" borderId="9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2" borderId="6" xfId="0" applyFill="1" applyBorder="1" applyAlignment="1">
      <alignment horizontal="left" vertical="center" wrapText="1"/>
    </xf>
    <xf numFmtId="0" fontId="0" fillId="2" borderId="6" xfId="0" applyFill="1" applyBorder="1"/>
    <xf numFmtId="49" fontId="0" fillId="0" borderId="6" xfId="0" applyNumberFormat="1" applyBorder="1"/>
    <xf numFmtId="0" fontId="0" fillId="0" borderId="6" xfId="0" applyNumberFormat="1" applyBorder="1"/>
    <xf numFmtId="0" fontId="0" fillId="0" borderId="0" xfId="0" applyAlignment="1">
      <alignment horizontal="center"/>
    </xf>
    <xf numFmtId="49" fontId="7" fillId="0" borderId="0" xfId="0" applyNumberFormat="1" applyFont="1" applyAlignment="1">
      <alignment horizontal="center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6" xfId="0" applyBorder="1" applyAlignment="1">
      <alignment vertical="top" wrapText="1"/>
    </xf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26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49" fontId="0" fillId="0" borderId="6" xfId="0" applyNumberFormat="1" applyBorder="1" applyAlignment="1">
      <alignment vertical="top" wrapText="1"/>
    </xf>
    <xf numFmtId="49" fontId="0" fillId="0" borderId="6" xfId="0" applyNumberFormat="1" applyBorder="1" applyAlignment="1">
      <alignment horizontal="left" vertical="top" wrapText="1"/>
    </xf>
    <xf numFmtId="0" fontId="0" fillId="0" borderId="6" xfId="0" applyBorder="1" applyAlignment="1">
      <alignment vertical="top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9" fontId="0" fillId="5" borderId="8" xfId="0" applyNumberFormat="1" applyFill="1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5" borderId="8" xfId="0" applyFill="1" applyBorder="1" applyAlignment="1">
      <alignment horizontal="right" vertical="center" wrapText="1"/>
    </xf>
    <xf numFmtId="0" fontId="0" fillId="5" borderId="8" xfId="0" applyFill="1" applyBorder="1" applyAlignment="1">
      <alignment horizontal="right" vertical="top" wrapText="1"/>
    </xf>
    <xf numFmtId="0" fontId="0" fillId="5" borderId="9" xfId="0" applyFill="1" applyBorder="1" applyAlignment="1">
      <alignment vertical="top"/>
    </xf>
    <xf numFmtId="0" fontId="0" fillId="0" borderId="7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6" xfId="0" applyBorder="1" applyAlignment="1">
      <alignment vertical="top"/>
    </xf>
    <xf numFmtId="0" fontId="0" fillId="0" borderId="6" xfId="0" applyBorder="1" applyAlignment="1">
      <alignment horizontal="left" vertical="top" wrapText="1"/>
    </xf>
    <xf numFmtId="0" fontId="0" fillId="0" borderId="8" xfId="0" applyBorder="1" applyAlignment="1">
      <alignment vertical="top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vertical="center" wrapText="1"/>
    </xf>
    <xf numFmtId="0" fontId="0" fillId="0" borderId="7" xfId="0" applyBorder="1" applyAlignment="1">
      <alignment vertical="top"/>
    </xf>
    <xf numFmtId="0" fontId="0" fillId="0" borderId="13" xfId="0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6" xfId="0" applyBorder="1" applyAlignment="1">
      <alignment vertical="top" wrapText="1"/>
    </xf>
    <xf numFmtId="0" fontId="0" fillId="0" borderId="8" xfId="0" applyBorder="1"/>
    <xf numFmtId="0" fontId="0" fillId="0" borderId="9" xfId="0" applyBorder="1"/>
    <xf numFmtId="0" fontId="0" fillId="0" borderId="8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6" xfId="0" applyBorder="1"/>
    <xf numFmtId="0" fontId="0" fillId="0" borderId="6" xfId="0" applyBorder="1" applyAlignment="1">
      <alignment vertical="top"/>
    </xf>
    <xf numFmtId="0" fontId="24" fillId="20" borderId="6" xfId="0" applyFont="1" applyFill="1" applyBorder="1" applyAlignment="1" applyProtection="1">
      <alignment vertical="top" wrapText="1"/>
      <protection locked="0"/>
    </xf>
    <xf numFmtId="0" fontId="0" fillId="0" borderId="31" xfId="0" applyBorder="1"/>
    <xf numFmtId="0" fontId="0" fillId="0" borderId="32" xfId="0" applyBorder="1"/>
    <xf numFmtId="0" fontId="5" fillId="2" borderId="37" xfId="0" applyFont="1" applyFill="1" applyBorder="1" applyAlignment="1"/>
    <xf numFmtId="0" fontId="5" fillId="2" borderId="32" xfId="0" applyFont="1" applyFill="1" applyBorder="1" applyAlignment="1"/>
    <xf numFmtId="0" fontId="0" fillId="5" borderId="13" xfId="0" applyFill="1" applyBorder="1" applyAlignment="1">
      <alignment vertical="top"/>
    </xf>
    <xf numFmtId="0" fontId="6" fillId="2" borderId="11" xfId="0" applyFont="1" applyFill="1" applyBorder="1" applyAlignment="1">
      <alignment vertical="center"/>
    </xf>
    <xf numFmtId="0" fontId="6" fillId="2" borderId="13" xfId="0" applyFont="1" applyFill="1" applyBorder="1" applyAlignment="1">
      <alignment vertical="center"/>
    </xf>
    <xf numFmtId="49" fontId="3" fillId="0" borderId="8" xfId="0" applyNumberFormat="1" applyFont="1" applyBorder="1"/>
    <xf numFmtId="49" fontId="3" fillId="0" borderId="0" xfId="0" applyNumberFormat="1" applyFont="1"/>
    <xf numFmtId="0" fontId="3" fillId="0" borderId="9" xfId="0" applyFont="1" applyBorder="1"/>
    <xf numFmtId="0" fontId="3" fillId="2" borderId="6" xfId="0" applyFont="1" applyFill="1" applyBorder="1"/>
    <xf numFmtId="0" fontId="3" fillId="2" borderId="6" xfId="0" applyFont="1" applyFill="1" applyBorder="1" applyAlignment="1">
      <alignment horizontal="right"/>
    </xf>
    <xf numFmtId="0" fontId="3" fillId="2" borderId="10" xfId="0" applyFont="1" applyFill="1" applyBorder="1" applyAlignment="1"/>
    <xf numFmtId="0" fontId="3" fillId="2" borderId="9" xfId="0" applyFont="1" applyFill="1" applyBorder="1" applyAlignment="1"/>
    <xf numFmtId="0" fontId="3" fillId="0" borderId="6" xfId="0" applyFont="1" applyBorder="1"/>
    <xf numFmtId="49" fontId="3" fillId="0" borderId="6" xfId="0" applyNumberFormat="1" applyFont="1" applyBorder="1"/>
    <xf numFmtId="49" fontId="3" fillId="0" borderId="8" xfId="0" applyNumberFormat="1" applyFont="1" applyBorder="1" applyAlignment="1">
      <alignment vertical="top" wrapText="1"/>
    </xf>
    <xf numFmtId="49" fontId="3" fillId="0" borderId="9" xfId="0" applyNumberFormat="1" applyFont="1" applyBorder="1" applyAlignment="1">
      <alignment vertical="top" wrapText="1"/>
    </xf>
    <xf numFmtId="49" fontId="3" fillId="0" borderId="10" xfId="0" applyNumberFormat="1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49" fontId="3" fillId="0" borderId="6" xfId="0" applyNumberFormat="1" applyFont="1" applyBorder="1" applyAlignment="1">
      <alignment vertical="top" wrapText="1"/>
    </xf>
    <xf numFmtId="0" fontId="12" fillId="2" borderId="37" xfId="0" applyFont="1" applyFill="1" applyBorder="1" applyAlignment="1"/>
    <xf numFmtId="0" fontId="12" fillId="2" borderId="32" xfId="0" applyFont="1" applyFill="1" applyBorder="1" applyAlignment="1"/>
    <xf numFmtId="0" fontId="3" fillId="2" borderId="11" xfId="0" applyFont="1" applyFill="1" applyBorder="1" applyAlignment="1"/>
    <xf numFmtId="0" fontId="3" fillId="2" borderId="13" xfId="0" applyFont="1" applyFill="1" applyBorder="1" applyAlignment="1"/>
    <xf numFmtId="0" fontId="3" fillId="2" borderId="6" xfId="0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/>
    </xf>
    <xf numFmtId="0" fontId="3" fillId="2" borderId="8" xfId="0" applyFont="1" applyFill="1" applyBorder="1"/>
    <xf numFmtId="0" fontId="3" fillId="2" borderId="10" xfId="0" applyFont="1" applyFill="1" applyBorder="1"/>
    <xf numFmtId="0" fontId="3" fillId="2" borderId="9" xfId="0" applyFont="1" applyFill="1" applyBorder="1"/>
    <xf numFmtId="0" fontId="3" fillId="0" borderId="5" xfId="0" applyFont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9" fontId="3" fillId="5" borderId="8" xfId="0" applyNumberFormat="1" applyFont="1" applyFill="1" applyBorder="1" applyAlignment="1">
      <alignment vertical="top" wrapText="1"/>
    </xf>
    <xf numFmtId="0" fontId="3" fillId="5" borderId="9" xfId="0" applyFont="1" applyFill="1" applyBorder="1" applyAlignment="1">
      <alignment vertical="top" wrapText="1"/>
    </xf>
    <xf numFmtId="0" fontId="3" fillId="5" borderId="6" xfId="0" applyFont="1" applyFill="1" applyBorder="1" applyAlignment="1">
      <alignment vertical="top" wrapText="1"/>
    </xf>
    <xf numFmtId="0" fontId="3" fillId="0" borderId="26" xfId="0" applyFont="1" applyBorder="1" applyAlignment="1">
      <alignment vertical="top" wrapText="1"/>
    </xf>
    <xf numFmtId="0" fontId="3" fillId="0" borderId="6" xfId="0" applyFont="1" applyBorder="1" applyAlignment="1">
      <alignment vertical="top"/>
    </xf>
    <xf numFmtId="49" fontId="3" fillId="0" borderId="6" xfId="0" applyNumberFormat="1" applyFont="1" applyBorder="1" applyAlignment="1">
      <alignment horizontal="justify" vertical="top" wrapText="1"/>
    </xf>
    <xf numFmtId="0" fontId="3" fillId="0" borderId="10" xfId="0" applyFont="1" applyBorder="1"/>
    <xf numFmtId="0" fontId="3" fillId="5" borderId="8" xfId="0" applyFont="1" applyFill="1" applyBorder="1" applyAlignment="1">
      <alignment vertical="top" wrapText="1"/>
    </xf>
    <xf numFmtId="0" fontId="3" fillId="5" borderId="9" xfId="0" applyFont="1" applyFill="1" applyBorder="1" applyAlignment="1">
      <alignment vertical="top"/>
    </xf>
    <xf numFmtId="0" fontId="3" fillId="5" borderId="7" xfId="0" applyFont="1" applyFill="1" applyBorder="1" applyAlignment="1">
      <alignment vertical="top" wrapText="1"/>
    </xf>
    <xf numFmtId="0" fontId="12" fillId="2" borderId="31" xfId="0" applyFont="1" applyFill="1" applyBorder="1" applyAlignment="1"/>
    <xf numFmtId="0" fontId="3" fillId="2" borderId="1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13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left" vertical="center" wrapText="1"/>
    </xf>
    <xf numFmtId="0" fontId="3" fillId="5" borderId="9" xfId="0" applyFont="1" applyFill="1" applyBorder="1" applyAlignment="1">
      <alignment horizontal="left" vertical="top" wrapText="1"/>
    </xf>
    <xf numFmtId="0" fontId="25" fillId="0" borderId="0" xfId="0" applyFont="1"/>
    <xf numFmtId="0" fontId="26" fillId="0" borderId="0" xfId="0" applyFont="1"/>
    <xf numFmtId="49" fontId="0" fillId="0" borderId="12" xfId="0" applyNumberFormat="1" applyBorder="1"/>
    <xf numFmtId="49" fontId="1" fillId="2" borderId="1" xfId="0" applyNumberFormat="1" applyFont="1" applyFill="1" applyBorder="1" applyProtection="1">
      <protection locked="0"/>
    </xf>
    <xf numFmtId="49" fontId="1" fillId="2" borderId="4" xfId="0" applyNumberFormat="1" applyFont="1" applyFill="1" applyBorder="1" applyProtection="1">
      <protection locked="0"/>
    </xf>
    <xf numFmtId="49" fontId="27" fillId="0" borderId="0" xfId="0" applyNumberFormat="1" applyFont="1"/>
    <xf numFmtId="49" fontId="28" fillId="2" borderId="1" xfId="0" applyNumberFormat="1" applyFont="1" applyFill="1" applyBorder="1" applyProtection="1">
      <protection locked="0"/>
    </xf>
    <xf numFmtId="0" fontId="12" fillId="7" borderId="17" xfId="0" applyFont="1" applyFill="1" applyBorder="1" applyAlignment="1">
      <alignment horizontal="center" vertical="center"/>
    </xf>
    <xf numFmtId="0" fontId="12" fillId="7" borderId="15" xfId="0" applyFont="1" applyFill="1" applyBorder="1" applyAlignment="1">
      <alignment horizontal="center" vertical="center"/>
    </xf>
    <xf numFmtId="0" fontId="12" fillId="7" borderId="16" xfId="0" applyFont="1" applyFill="1" applyBorder="1" applyAlignment="1">
      <alignment horizontal="center" vertical="center"/>
    </xf>
    <xf numFmtId="0" fontId="12" fillId="7" borderId="19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center" vertical="center"/>
    </xf>
    <xf numFmtId="0" fontId="12" fillId="7" borderId="21" xfId="0" applyFont="1" applyFill="1" applyBorder="1" applyAlignment="1">
      <alignment horizontal="center" vertical="center"/>
    </xf>
    <xf numFmtId="0" fontId="12" fillId="7" borderId="18" xfId="0" applyFont="1" applyFill="1" applyBorder="1" applyAlignment="1">
      <alignment horizontal="center" vertical="center"/>
    </xf>
    <xf numFmtId="0" fontId="12" fillId="7" borderId="0" xfId="0" applyFont="1" applyFill="1" applyBorder="1" applyAlignment="1">
      <alignment horizontal="center" vertical="center"/>
    </xf>
    <xf numFmtId="0" fontId="12" fillId="7" borderId="14" xfId="0" applyFont="1" applyFill="1" applyBorder="1" applyAlignment="1">
      <alignment horizontal="center" vertical="center"/>
    </xf>
    <xf numFmtId="0" fontId="12" fillId="0" borderId="23" xfId="0" applyFont="1" applyFill="1" applyBorder="1" applyAlignment="1">
      <alignment horizontal="center" vertical="center"/>
    </xf>
    <xf numFmtId="0" fontId="12" fillId="7" borderId="31" xfId="0" applyFont="1" applyFill="1" applyBorder="1" applyAlignment="1">
      <alignment horizontal="center" vertical="center"/>
    </xf>
    <xf numFmtId="0" fontId="12" fillId="7" borderId="37" xfId="0" applyFont="1" applyFill="1" applyBorder="1" applyAlignment="1">
      <alignment horizontal="center" vertical="center"/>
    </xf>
    <xf numFmtId="0" fontId="12" fillId="7" borderId="32" xfId="0" applyFont="1" applyFill="1" applyBorder="1" applyAlignment="1">
      <alignment horizontal="center" vertical="center"/>
    </xf>
    <xf numFmtId="0" fontId="12" fillId="7" borderId="12" xfId="0" applyFont="1" applyFill="1" applyBorder="1" applyAlignment="1">
      <alignment horizontal="center" vertical="center"/>
    </xf>
    <xf numFmtId="0" fontId="12" fillId="7" borderId="11" xfId="0" applyFont="1" applyFill="1" applyBorder="1" applyAlignment="1">
      <alignment horizontal="center" vertical="center"/>
    </xf>
    <xf numFmtId="0" fontId="12" fillId="7" borderId="13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0" fontId="12" fillId="7" borderId="35" xfId="0" applyFont="1" applyFill="1" applyBorder="1" applyAlignment="1">
      <alignment horizontal="center" vertical="center"/>
    </xf>
    <xf numFmtId="0" fontId="15" fillId="7" borderId="19" xfId="0" applyFont="1" applyFill="1" applyBorder="1" applyAlignment="1">
      <alignment horizontal="center" vertical="top" wrapText="1"/>
    </xf>
    <xf numFmtId="0" fontId="15" fillId="7" borderId="20" xfId="0" applyFont="1" applyFill="1" applyBorder="1" applyAlignment="1">
      <alignment horizontal="center" vertical="top" wrapText="1"/>
    </xf>
    <xf numFmtId="0" fontId="0" fillId="0" borderId="5" xfId="0" applyFill="1" applyBorder="1" applyAlignment="1">
      <alignment horizontal="center" vertical="center" wrapText="1"/>
    </xf>
    <xf numFmtId="0" fontId="0" fillId="0" borderId="2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26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top" wrapText="1"/>
    </xf>
    <xf numFmtId="0" fontId="0" fillId="0" borderId="26" xfId="0" applyFill="1" applyBorder="1" applyAlignment="1">
      <alignment horizontal="center" vertical="top" wrapText="1"/>
    </xf>
    <xf numFmtId="0" fontId="0" fillId="0" borderId="7" xfId="0" applyFill="1" applyBorder="1" applyAlignment="1">
      <alignment horizontal="center" vertical="top" wrapText="1"/>
    </xf>
    <xf numFmtId="0" fontId="0" fillId="0" borderId="15" xfId="0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 wrapText="1"/>
    </xf>
    <xf numFmtId="0" fontId="0" fillId="0" borderId="11" xfId="0" applyFill="1" applyBorder="1" applyAlignment="1">
      <alignment horizontal="center" vertical="top" wrapText="1"/>
    </xf>
    <xf numFmtId="0" fontId="0" fillId="0" borderId="33" xfId="0" applyFill="1" applyBorder="1" applyAlignment="1">
      <alignment horizontal="center" vertical="top" wrapText="1"/>
    </xf>
    <xf numFmtId="0" fontId="0" fillId="0" borderId="34" xfId="0" applyFill="1" applyBorder="1" applyAlignment="1">
      <alignment horizontal="center" vertical="top" wrapText="1"/>
    </xf>
    <xf numFmtId="0" fontId="0" fillId="0" borderId="35" xfId="0" applyFill="1" applyBorder="1" applyAlignment="1">
      <alignment horizontal="center" vertical="top" wrapText="1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5" xfId="0" applyBorder="1" applyAlignment="1">
      <alignment vertical="top" wrapText="1"/>
    </xf>
    <xf numFmtId="0" fontId="0" fillId="0" borderId="2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6" xfId="0" applyBorder="1" applyAlignment="1">
      <alignment horizontal="center" vertical="top" wrapText="1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6" xfId="0" applyFill="1" applyBorder="1" applyAlignment="1">
      <alignment horizontal="left" vertical="top" wrapText="1"/>
    </xf>
    <xf numFmtId="0" fontId="0" fillId="0" borderId="5" xfId="0" applyBorder="1" applyAlignment="1">
      <alignment horizontal="center" vertical="top" wrapText="1"/>
    </xf>
    <xf numFmtId="0" fontId="0" fillId="0" borderId="26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5" xfId="0" applyFill="1" applyBorder="1" applyAlignment="1">
      <alignment horizontal="left" vertical="top" wrapText="1"/>
    </xf>
    <xf numFmtId="0" fontId="0" fillId="0" borderId="26" xfId="0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49" fontId="0" fillId="0" borderId="6" xfId="0" applyNumberFormat="1" applyBorder="1" applyAlignment="1">
      <alignment vertical="top" wrapText="1"/>
    </xf>
    <xf numFmtId="49" fontId="0" fillId="0" borderId="6" xfId="0" applyNumberFormat="1" applyBorder="1" applyAlignment="1">
      <alignment horizontal="left" vertical="top" wrapText="1"/>
    </xf>
    <xf numFmtId="0" fontId="0" fillId="0" borderId="6" xfId="0" applyBorder="1" applyAlignment="1">
      <alignment vertical="top" wrapText="1"/>
    </xf>
    <xf numFmtId="0" fontId="0" fillId="0" borderId="6" xfId="0" applyBorder="1" applyAlignment="1">
      <alignment vertical="top"/>
    </xf>
    <xf numFmtId="49" fontId="0" fillId="0" borderId="6" xfId="0" quotePrefix="1" applyNumberFormat="1" applyBorder="1" applyAlignment="1">
      <alignment vertical="top" wrapText="1"/>
    </xf>
    <xf numFmtId="0" fontId="0" fillId="0" borderId="8" xfId="0" applyBorder="1"/>
    <xf numFmtId="0" fontId="0" fillId="0" borderId="9" xfId="0" applyBorder="1"/>
    <xf numFmtId="0" fontId="0" fillId="0" borderId="31" xfId="0" applyBorder="1"/>
    <xf numFmtId="0" fontId="0" fillId="0" borderId="32" xfId="0" applyBorder="1"/>
    <xf numFmtId="0" fontId="0" fillId="2" borderId="6" xfId="0" applyFill="1" applyBorder="1" applyAlignment="1">
      <alignment horizontal="left"/>
    </xf>
    <xf numFmtId="49" fontId="0" fillId="2" borderId="8" xfId="0" applyNumberFormat="1" applyFill="1" applyBorder="1" applyAlignment="1">
      <alignment horizontal="center" vertical="center"/>
    </xf>
    <xf numFmtId="49" fontId="0" fillId="2" borderId="9" xfId="0" applyNumberFormat="1" applyFill="1" applyBorder="1" applyAlignment="1">
      <alignment horizontal="center" vertic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49" fontId="0" fillId="2" borderId="10" xfId="0" applyNumberFormat="1" applyFill="1" applyBorder="1" applyAlignment="1">
      <alignment horizontal="center" vertical="center"/>
    </xf>
    <xf numFmtId="0" fontId="0" fillId="2" borderId="8" xfId="0" applyFill="1" applyBorder="1"/>
    <xf numFmtId="0" fontId="0" fillId="2" borderId="10" xfId="0" applyFill="1" applyBorder="1"/>
    <xf numFmtId="0" fontId="0" fillId="2" borderId="9" xfId="0" applyFill="1" applyBorder="1"/>
    <xf numFmtId="0" fontId="0" fillId="2" borderId="5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49" fontId="0" fillId="2" borderId="5" xfId="0" applyNumberFormat="1" applyFill="1" applyBorder="1" applyAlignment="1">
      <alignment horizontal="center" vertical="center" wrapText="1"/>
    </xf>
    <xf numFmtId="49" fontId="0" fillId="2" borderId="7" xfId="0" applyNumberFormat="1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37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49" fontId="0" fillId="0" borderId="6" xfId="0" applyNumberForma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2" borderId="31" xfId="0" applyFill="1" applyBorder="1" applyAlignment="1">
      <alignment horizontal="center"/>
    </xf>
    <xf numFmtId="0" fontId="0" fillId="2" borderId="37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5" fillId="0" borderId="0" xfId="0" applyFont="1" applyAlignment="1">
      <alignment horizontal="center"/>
    </xf>
    <xf numFmtId="49" fontId="0" fillId="2" borderId="6" xfId="0" applyNumberForma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49" fontId="0" fillId="0" borderId="8" xfId="0" applyNumberFormat="1" applyBorder="1" applyAlignment="1">
      <alignment horizontal="left" vertical="top" wrapText="1"/>
    </xf>
    <xf numFmtId="49" fontId="0" fillId="0" borderId="10" xfId="0" applyNumberFormat="1" applyBorder="1" applyAlignment="1">
      <alignment horizontal="left" vertical="top" wrapText="1"/>
    </xf>
    <xf numFmtId="49" fontId="0" fillId="0" borderId="9" xfId="0" applyNumberForma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37" xfId="0" applyFill="1" applyBorder="1"/>
    <xf numFmtId="0" fontId="0" fillId="0" borderId="11" xfId="0" applyBorder="1" applyAlignment="1">
      <alignment horizontal="left" vertical="top" wrapText="1"/>
    </xf>
    <xf numFmtId="0" fontId="0" fillId="2" borderId="44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49" fontId="0" fillId="0" borderId="6" xfId="0" applyNumberFormat="1" applyBorder="1" applyAlignment="1">
      <alignment wrapText="1"/>
    </xf>
    <xf numFmtId="0" fontId="0" fillId="0" borderId="8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5" borderId="6" xfId="0" applyFill="1" applyBorder="1" applyAlignment="1">
      <alignment horizontal="center" vertical="center" wrapText="1"/>
    </xf>
    <xf numFmtId="0" fontId="0" fillId="5" borderId="6" xfId="0" applyFill="1" applyBorder="1"/>
    <xf numFmtId="0" fontId="5" fillId="2" borderId="5" xfId="0" applyFont="1" applyFill="1" applyBorder="1"/>
    <xf numFmtId="0" fontId="6" fillId="2" borderId="7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left" vertical="center"/>
    </xf>
    <xf numFmtId="0" fontId="6" fillId="2" borderId="11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horizontal="left" vertical="center"/>
    </xf>
    <xf numFmtId="0" fontId="5" fillId="2" borderId="31" xfId="0" applyFont="1" applyFill="1" applyBorder="1" applyAlignment="1">
      <alignment horizontal="left"/>
    </xf>
    <xf numFmtId="0" fontId="5" fillId="2" borderId="37" xfId="0" applyFont="1" applyFill="1" applyBorder="1" applyAlignment="1">
      <alignment horizontal="left"/>
    </xf>
    <xf numFmtId="0" fontId="5" fillId="2" borderId="32" xfId="0" applyFont="1" applyFill="1" applyBorder="1" applyAlignment="1">
      <alignment horizontal="left"/>
    </xf>
    <xf numFmtId="0" fontId="0" fillId="2" borderId="6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/>
    </xf>
    <xf numFmtId="0" fontId="5" fillId="0" borderId="8" xfId="0" applyFont="1" applyBorder="1" applyAlignment="1">
      <alignment horizontal="left" vertical="top"/>
    </xf>
    <xf numFmtId="0" fontId="5" fillId="0" borderId="10" xfId="0" applyFont="1" applyBorder="1" applyAlignment="1">
      <alignment horizontal="left" vertical="top"/>
    </xf>
    <xf numFmtId="0" fontId="5" fillId="2" borderId="7" xfId="0" applyFont="1" applyFill="1" applyBorder="1"/>
    <xf numFmtId="0" fontId="5" fillId="0" borderId="11" xfId="0" applyFont="1" applyBorder="1" applyAlignment="1">
      <alignment horizontal="center"/>
    </xf>
    <xf numFmtId="0" fontId="0" fillId="2" borderId="26" xfId="0" applyFill="1" applyBorder="1" applyAlignment="1">
      <alignment horizontal="left" indent="1"/>
    </xf>
    <xf numFmtId="0" fontId="0" fillId="2" borderId="44" xfId="0" applyFill="1" applyBorder="1" applyAlignment="1">
      <alignment horizontal="left" indent="1"/>
    </xf>
    <xf numFmtId="49" fontId="0" fillId="0" borderId="6" xfId="0" applyNumberFormat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6" xfId="0" applyBorder="1"/>
    <xf numFmtId="0" fontId="5" fillId="2" borderId="31" xfId="0" applyFont="1" applyFill="1" applyBorder="1" applyAlignment="1">
      <alignment horizontal="center"/>
    </xf>
    <xf numFmtId="0" fontId="5" fillId="2" borderId="37" xfId="0" applyFont="1" applyFill="1" applyBorder="1" applyAlignment="1">
      <alignment horizontal="center"/>
    </xf>
    <xf numFmtId="0" fontId="5" fillId="2" borderId="32" xfId="0" applyFont="1" applyFill="1" applyBorder="1" applyAlignment="1">
      <alignment horizontal="center"/>
    </xf>
    <xf numFmtId="0" fontId="0" fillId="2" borderId="45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6" xfId="0" applyFill="1" applyBorder="1" applyAlignment="1">
      <alignment vertical="top"/>
    </xf>
    <xf numFmtId="0" fontId="0" fillId="2" borderId="6" xfId="0" applyFill="1" applyBorder="1"/>
    <xf numFmtId="49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0" fillId="2" borderId="6" xfId="0" applyNumberFormat="1" applyFill="1" applyBorder="1"/>
    <xf numFmtId="49" fontId="0" fillId="0" borderId="6" xfId="0" applyNumberFormat="1" applyBorder="1"/>
    <xf numFmtId="0" fontId="0" fillId="0" borderId="6" xfId="0" applyNumberFormat="1" applyBorder="1"/>
    <xf numFmtId="0" fontId="12" fillId="2" borderId="5" xfId="0" applyFont="1" applyFill="1" applyBorder="1"/>
    <xf numFmtId="0" fontId="3" fillId="2" borderId="7" xfId="0" applyFont="1" applyFill="1" applyBorder="1" applyAlignment="1">
      <alignment horizontal="left" vertical="center"/>
    </xf>
    <xf numFmtId="49" fontId="3" fillId="0" borderId="6" xfId="0" applyNumberFormat="1" applyFont="1" applyBorder="1" applyAlignment="1">
      <alignment horizontal="left" vertical="top" wrapText="1"/>
    </xf>
    <xf numFmtId="49" fontId="3" fillId="0" borderId="6" xfId="0" applyNumberFormat="1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3" fillId="5" borderId="31" xfId="0" applyFont="1" applyFill="1" applyBorder="1" applyAlignment="1">
      <alignment vertical="center" wrapText="1"/>
    </xf>
    <xf numFmtId="0" fontId="3" fillId="5" borderId="37" xfId="0" applyFont="1" applyFill="1" applyBorder="1" applyAlignment="1">
      <alignment vertical="center" wrapText="1"/>
    </xf>
    <xf numFmtId="0" fontId="3" fillId="5" borderId="32" xfId="0" applyFont="1" applyFill="1" applyBorder="1" applyAlignment="1">
      <alignment vertical="center" wrapText="1"/>
    </xf>
    <xf numFmtId="0" fontId="3" fillId="5" borderId="44" xfId="0" applyFont="1" applyFill="1" applyBorder="1" applyAlignment="1">
      <alignment vertical="center" wrapText="1"/>
    </xf>
    <xf numFmtId="0" fontId="3" fillId="5" borderId="0" xfId="0" applyFont="1" applyFill="1" applyBorder="1" applyAlignment="1">
      <alignment vertical="center" wrapText="1"/>
    </xf>
    <xf numFmtId="0" fontId="3" fillId="5" borderId="45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3" fillId="5" borderId="13" xfId="0" applyFont="1" applyFill="1" applyBorder="1" applyAlignment="1">
      <alignment vertical="center" wrapText="1"/>
    </xf>
    <xf numFmtId="0" fontId="3" fillId="0" borderId="8" xfId="0" applyFont="1" applyBorder="1" applyAlignment="1">
      <alignment vertical="top" wrapText="1"/>
    </xf>
    <xf numFmtId="0" fontId="3" fillId="0" borderId="10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5" borderId="31" xfId="0" applyFont="1" applyFill="1" applyBorder="1" applyAlignment="1">
      <alignment vertical="center"/>
    </xf>
    <xf numFmtId="0" fontId="3" fillId="5" borderId="37" xfId="0" applyFont="1" applyFill="1" applyBorder="1" applyAlignment="1">
      <alignment vertical="center"/>
    </xf>
    <xf numFmtId="0" fontId="3" fillId="5" borderId="32" xfId="0" applyFont="1" applyFill="1" applyBorder="1" applyAlignment="1">
      <alignment vertical="center"/>
    </xf>
    <xf numFmtId="0" fontId="3" fillId="5" borderId="44" xfId="0" applyFont="1" applyFill="1" applyBorder="1" applyAlignment="1">
      <alignment vertical="center"/>
    </xf>
    <xf numFmtId="0" fontId="3" fillId="5" borderId="0" xfId="0" applyFont="1" applyFill="1" applyBorder="1" applyAlignment="1">
      <alignment vertical="center"/>
    </xf>
    <xf numFmtId="0" fontId="3" fillId="5" borderId="45" xfId="0" applyFont="1" applyFill="1" applyBorder="1" applyAlignment="1">
      <alignment vertical="center"/>
    </xf>
    <xf numFmtId="0" fontId="3" fillId="5" borderId="12" xfId="0" applyFont="1" applyFill="1" applyBorder="1" applyAlignment="1">
      <alignment vertical="center"/>
    </xf>
    <xf numFmtId="0" fontId="3" fillId="5" borderId="11" xfId="0" applyFont="1" applyFill="1" applyBorder="1" applyAlignment="1">
      <alignment vertical="center"/>
    </xf>
    <xf numFmtId="0" fontId="3" fillId="5" borderId="13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center" vertical="center" wrapText="1"/>
    </xf>
    <xf numFmtId="49" fontId="3" fillId="0" borderId="6" xfId="0" quotePrefix="1" applyNumberFormat="1" applyFont="1" applyBorder="1" applyAlignment="1">
      <alignment vertical="top" wrapText="1"/>
    </xf>
    <xf numFmtId="0" fontId="12" fillId="0" borderId="8" xfId="0" applyFont="1" applyBorder="1" applyAlignment="1">
      <alignment horizontal="left" vertical="top"/>
    </xf>
    <xf numFmtId="0" fontId="12" fillId="0" borderId="10" xfId="0" applyFont="1" applyBorder="1" applyAlignment="1">
      <alignment horizontal="left" vertical="top"/>
    </xf>
    <xf numFmtId="0" fontId="12" fillId="0" borderId="9" xfId="0" applyFont="1" applyBorder="1" applyAlignment="1">
      <alignment horizontal="left" vertical="top"/>
    </xf>
    <xf numFmtId="0" fontId="12" fillId="2" borderId="6" xfId="0" applyFont="1" applyFill="1" applyBorder="1"/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left" vertical="top" wrapText="1"/>
    </xf>
    <xf numFmtId="0" fontId="3" fillId="2" borderId="26" xfId="0" applyFont="1" applyFill="1" applyBorder="1" applyAlignment="1">
      <alignment horizontal="left" indent="1"/>
    </xf>
    <xf numFmtId="0" fontId="3" fillId="2" borderId="44" xfId="0" applyFont="1" applyFill="1" applyBorder="1" applyAlignment="1">
      <alignment horizontal="left" indent="1"/>
    </xf>
    <xf numFmtId="49" fontId="3" fillId="0" borderId="6" xfId="0" applyNumberFormat="1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6" xfId="0" applyFont="1" applyBorder="1"/>
    <xf numFmtId="0" fontId="12" fillId="2" borderId="31" xfId="0" applyFont="1" applyFill="1" applyBorder="1" applyAlignment="1">
      <alignment horizontal="center"/>
    </xf>
    <xf numFmtId="0" fontId="12" fillId="2" borderId="37" xfId="0" applyFont="1" applyFill="1" applyBorder="1" applyAlignment="1">
      <alignment horizontal="center"/>
    </xf>
    <xf numFmtId="0" fontId="12" fillId="2" borderId="32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49" fontId="3" fillId="2" borderId="6" xfId="0" applyNumberFormat="1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4B6FA"/>
      <color rgb="FF5E91F8"/>
      <color rgb="FFF9B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110455</xdr:colOff>
      <xdr:row>9</xdr:row>
      <xdr:rowOff>91271</xdr:rowOff>
    </xdr:from>
    <xdr:to>
      <xdr:col>2</xdr:col>
      <xdr:colOff>829235</xdr:colOff>
      <xdr:row>23</xdr:row>
      <xdr:rowOff>189377</xdr:rowOff>
    </xdr:to>
    <xdr:pic>
      <xdr:nvPicPr>
        <xdr:cNvPr id="2" name="Picture 1" title="vecteezy.com">
          <a:extLst>
            <a:ext uri="{FF2B5EF4-FFF2-40B4-BE49-F238E27FC236}">
              <a16:creationId xmlns:a16="http://schemas.microsoft.com/office/drawing/2014/main" id="{E55FC0FD-C0AD-4DEE-B98C-7C1271751F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 flipH="1">
          <a:off x="110455" y="1958171"/>
          <a:ext cx="3233380" cy="28984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3</xdr:col>
      <xdr:colOff>13724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595B30-80B1-4DCE-9A1B-49C9421969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90850" y="190500"/>
          <a:ext cx="2680724" cy="179070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</xdr:row>
      <xdr:rowOff>1792940</xdr:rowOff>
    </xdr:from>
    <xdr:to>
      <xdr:col>3</xdr:col>
      <xdr:colOff>6520</xdr:colOff>
      <xdr:row>3</xdr:row>
      <xdr:rowOff>2240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29065F-D80F-49C3-B043-364043F48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90850" y="1983440"/>
          <a:ext cx="2673520" cy="179070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12967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4D16C4D-54A8-41D2-B2BA-CF67A43C4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90850" y="3771900"/>
          <a:ext cx="2679967" cy="179070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12970</xdr:colOff>
      <xdr:row>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41FF4E9-EC7D-4F88-A3E2-89938ADBD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90850" y="5562600"/>
          <a:ext cx="2679970" cy="179070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4</xdr:row>
      <xdr:rowOff>1792940</xdr:rowOff>
    </xdr:from>
    <xdr:to>
      <xdr:col>3</xdr:col>
      <xdr:colOff>6520</xdr:colOff>
      <xdr:row>6</xdr:row>
      <xdr:rowOff>2240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D9E86B1-7F3A-41ED-8B9C-89B39371AC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90850" y="7355540"/>
          <a:ext cx="2673520" cy="17907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854419</xdr:colOff>
          <xdr:row>14</xdr:row>
          <xdr:rowOff>130549</xdr:rowOff>
        </xdr:from>
        <xdr:to>
          <xdr:col>7</xdr:col>
          <xdr:colOff>246310</xdr:colOff>
          <xdr:row>14</xdr:row>
          <xdr:rowOff>2185147</xdr:rowOff>
        </xdr:to>
        <xdr:pic>
          <xdr:nvPicPr>
            <xdr:cNvPr id="2" name="Picture 1">
              <a:extLst>
                <a:ext uri="{FF2B5EF4-FFF2-40B4-BE49-F238E27FC236}">
                  <a16:creationId xmlns:a16="http://schemas.microsoft.com/office/drawing/2014/main" id="{247D005C-64A9-4EAC-853F-4870D1E487D1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RESULT_PIC" spid="_x0000_s3356"/>
                </a:ext>
              </a:extLst>
            </xdr:cNvPicPr>
          </xdr:nvPicPr>
          <xdr:blipFill>
            <a:blip xmlns:r="http://schemas.openxmlformats.org/officeDocument/2006/relationships" r:embed="rId1">
              <a:duotone>
                <a:prstClr val="black"/>
                <a:schemeClr val="accent6">
                  <a:lumMod val="40000"/>
                  <a:lumOff val="60000"/>
                  <a:tint val="45000"/>
                  <a:satMod val="400000"/>
                </a:schemeClr>
              </a:duotone>
            </a:blip>
            <a:stretch>
              <a:fillRect/>
            </a:stretch>
          </xdr:blipFill>
          <xdr:spPr>
            <a:xfrm>
              <a:off x="4698037" y="3189755"/>
              <a:ext cx="3056215" cy="2054598"/>
            </a:xfrm>
            <a:prstGeom prst="rect">
              <a:avLst/>
            </a:prstGeom>
            <a:ln>
              <a:noFill/>
            </a:ln>
          </xdr:spPr>
        </xdr:pic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731657</xdr:colOff>
      <xdr:row>0</xdr:row>
      <xdr:rowOff>32657</xdr:rowOff>
    </xdr:from>
    <xdr:to>
      <xdr:col>4</xdr:col>
      <xdr:colOff>214040</xdr:colOff>
      <xdr:row>4</xdr:row>
      <xdr:rowOff>24493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3F25714-2306-4AFF-905F-6ACF7A7973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31957" y="32657"/>
          <a:ext cx="692058" cy="75383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854419</xdr:colOff>
          <xdr:row>14</xdr:row>
          <xdr:rowOff>130549</xdr:rowOff>
        </xdr:from>
        <xdr:to>
          <xdr:col>6</xdr:col>
          <xdr:colOff>316536</xdr:colOff>
          <xdr:row>14</xdr:row>
          <xdr:rowOff>1923490</xdr:rowOff>
        </xdr:to>
        <xdr:pic>
          <xdr:nvPicPr>
            <xdr:cNvPr id="2" name="Picture 1">
              <a:extLst>
                <a:ext uri="{FF2B5EF4-FFF2-40B4-BE49-F238E27FC236}">
                  <a16:creationId xmlns:a16="http://schemas.microsoft.com/office/drawing/2014/main" id="{352592BC-8E7F-4B40-9C31-B3DC5F400D82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RESULT_PIC" spid="_x0000_s52368"/>
                </a:ext>
              </a:extLst>
            </xdr:cNvPicPr>
          </xdr:nvPicPr>
          <xdr:blipFill>
            <a:blip xmlns:r="http://schemas.openxmlformats.org/officeDocument/2006/relationships" r:embed="rId1">
              <a:duotone>
                <a:prstClr val="black"/>
                <a:schemeClr val="accent6">
                  <a:lumMod val="40000"/>
                  <a:lumOff val="60000"/>
                  <a:tint val="45000"/>
                  <a:satMod val="400000"/>
                </a:schemeClr>
              </a:duotone>
            </a:blip>
            <a:stretch>
              <a:fillRect/>
            </a:stretch>
          </xdr:blipFill>
          <xdr:spPr>
            <a:xfrm>
              <a:off x="4742860" y="3189755"/>
              <a:ext cx="2667000" cy="1792941"/>
            </a:xfrm>
            <a:prstGeom prst="rect">
              <a:avLst/>
            </a:prstGeom>
            <a:ln>
              <a:noFill/>
            </a:ln>
          </xdr:spPr>
        </xdr:pic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731657</xdr:colOff>
      <xdr:row>0</xdr:row>
      <xdr:rowOff>32657</xdr:rowOff>
    </xdr:from>
    <xdr:to>
      <xdr:col>4</xdr:col>
      <xdr:colOff>214040</xdr:colOff>
      <xdr:row>4</xdr:row>
      <xdr:rowOff>24493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363041A-5412-4B9C-866E-E65BBAA9E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31957" y="32657"/>
          <a:ext cx="692058" cy="75383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854419</xdr:colOff>
          <xdr:row>13</xdr:row>
          <xdr:rowOff>130549</xdr:rowOff>
        </xdr:from>
        <xdr:to>
          <xdr:col>6</xdr:col>
          <xdr:colOff>316536</xdr:colOff>
          <xdr:row>13</xdr:row>
          <xdr:rowOff>1923490</xdr:rowOff>
        </xdr:to>
        <xdr:pic>
          <xdr:nvPicPr>
            <xdr:cNvPr id="2" name="Picture 1">
              <a:extLst>
                <a:ext uri="{FF2B5EF4-FFF2-40B4-BE49-F238E27FC236}">
                  <a16:creationId xmlns:a16="http://schemas.microsoft.com/office/drawing/2014/main" id="{39A54981-4BBD-4B4B-9F3B-99409B92AB9E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RESULT_PIC" spid="_x0000_s47288"/>
                </a:ext>
              </a:extLst>
            </xdr:cNvPicPr>
          </xdr:nvPicPr>
          <xdr:blipFill>
            <a:blip xmlns:r="http://schemas.openxmlformats.org/officeDocument/2006/relationships" r:embed="rId1">
              <a:duotone>
                <a:prstClr val="black"/>
                <a:schemeClr val="accent6">
                  <a:lumMod val="40000"/>
                  <a:lumOff val="60000"/>
                  <a:tint val="45000"/>
                  <a:satMod val="400000"/>
                </a:schemeClr>
              </a:duotone>
            </a:blip>
            <a:stretch>
              <a:fillRect/>
            </a:stretch>
          </xdr:blipFill>
          <xdr:spPr>
            <a:xfrm>
              <a:off x="4750144" y="3197599"/>
              <a:ext cx="2662517" cy="1792941"/>
            </a:xfrm>
            <a:prstGeom prst="rect">
              <a:avLst/>
            </a:prstGeom>
            <a:ln>
              <a:noFill/>
            </a:ln>
          </xdr:spPr>
        </xdr:pic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731657</xdr:colOff>
      <xdr:row>0</xdr:row>
      <xdr:rowOff>32657</xdr:rowOff>
    </xdr:from>
    <xdr:to>
      <xdr:col>4</xdr:col>
      <xdr:colOff>214040</xdr:colOff>
      <xdr:row>4</xdr:row>
      <xdr:rowOff>24493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9E68C5-E22C-43A9-809A-4974FC5D2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31957" y="32657"/>
          <a:ext cx="692058" cy="7538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12.bin"/><Relationship Id="rId4" Type="http://schemas.openxmlformats.org/officeDocument/2006/relationships/vmlDrawing" Target="../drawings/vmlDrawing3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7.bin"/><Relationship Id="rId4" Type="http://schemas.openxmlformats.org/officeDocument/2006/relationships/vmlDrawing" Target="../drawings/vmlDrawing1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24"/>
  <sheetViews>
    <sheetView showGridLines="0" topLeftCell="B7" zoomScale="110" zoomScaleNormal="110" workbookViewId="0">
      <selection activeCell="H12" sqref="H12"/>
    </sheetView>
  </sheetViews>
  <sheetFormatPr defaultRowHeight="15" x14ac:dyDescent="0.25"/>
  <cols>
    <col min="1" max="1" width="35.5703125" customWidth="1"/>
    <col min="2" max="2" width="2.140625" customWidth="1"/>
    <col min="3" max="3" width="34.140625" customWidth="1"/>
    <col min="4" max="5" width="2" customWidth="1"/>
    <col min="6" max="6" width="24.42578125" customWidth="1"/>
    <col min="7" max="7" width="1.85546875" customWidth="1"/>
    <col min="8" max="8" width="72.5703125" customWidth="1"/>
  </cols>
  <sheetData>
    <row r="1" spans="1:9" ht="21" x14ac:dyDescent="0.35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9" ht="15.75" x14ac:dyDescent="0.25">
      <c r="A2" s="3" t="s">
        <v>214</v>
      </c>
      <c r="B2" s="2"/>
      <c r="C2" s="2"/>
      <c r="D2" s="2"/>
      <c r="E2" s="2"/>
      <c r="F2" s="2"/>
      <c r="G2" s="2"/>
      <c r="H2" s="2"/>
      <c r="I2" s="2"/>
    </row>
    <row r="3" spans="1:9" ht="15.75" x14ac:dyDescent="0.25">
      <c r="A3" s="2"/>
      <c r="B3" s="2"/>
      <c r="C3" s="2"/>
      <c r="D3" s="2"/>
      <c r="E3" s="2"/>
      <c r="F3" s="2"/>
      <c r="G3" s="2"/>
      <c r="H3" s="2"/>
      <c r="I3" s="2"/>
    </row>
    <row r="4" spans="1:9" ht="15.75" x14ac:dyDescent="0.25">
      <c r="A4" s="4" t="s">
        <v>1</v>
      </c>
      <c r="B4" s="2" t="s">
        <v>2</v>
      </c>
      <c r="C4" s="5" t="s">
        <v>215</v>
      </c>
      <c r="D4" s="6"/>
      <c r="E4" s="7"/>
      <c r="F4" s="4" t="s">
        <v>3</v>
      </c>
      <c r="G4" s="8"/>
      <c r="H4" s="9"/>
      <c r="I4" s="2"/>
    </row>
    <row r="5" spans="1:9" ht="15.75" x14ac:dyDescent="0.25">
      <c r="A5" s="4" t="s">
        <v>4</v>
      </c>
      <c r="B5" s="2" t="s">
        <v>2</v>
      </c>
      <c r="C5" s="10" t="s">
        <v>5</v>
      </c>
      <c r="D5" s="6"/>
      <c r="E5" s="7"/>
      <c r="F5" s="8" t="s">
        <v>6</v>
      </c>
      <c r="G5" s="8" t="s">
        <v>2</v>
      </c>
      <c r="H5" s="437" t="s">
        <v>496</v>
      </c>
      <c r="I5" s="2"/>
    </row>
    <row r="6" spans="1:9" ht="15.75" x14ac:dyDescent="0.25">
      <c r="A6" s="4" t="s">
        <v>7</v>
      </c>
      <c r="B6" s="2" t="s">
        <v>2</v>
      </c>
      <c r="C6" s="10" t="s">
        <v>8</v>
      </c>
      <c r="D6" s="6"/>
      <c r="E6" s="7"/>
      <c r="F6" s="8" t="s">
        <v>9</v>
      </c>
      <c r="G6" s="8" t="s">
        <v>2</v>
      </c>
      <c r="H6" s="438" t="s">
        <v>497</v>
      </c>
      <c r="I6" s="2"/>
    </row>
    <row r="7" spans="1:9" ht="15.75" x14ac:dyDescent="0.25">
      <c r="A7" s="4" t="s">
        <v>10</v>
      </c>
      <c r="B7" s="2" t="s">
        <v>2</v>
      </c>
      <c r="C7" s="11">
        <v>44564</v>
      </c>
      <c r="D7" s="6"/>
      <c r="E7" s="7"/>
      <c r="F7" s="8" t="s">
        <v>11</v>
      </c>
      <c r="G7" s="8" t="s">
        <v>2</v>
      </c>
      <c r="H7" s="438" t="s">
        <v>509</v>
      </c>
      <c r="I7" s="2"/>
    </row>
    <row r="8" spans="1:9" ht="15.75" x14ac:dyDescent="0.25">
      <c r="A8" s="4"/>
      <c r="B8" s="2"/>
      <c r="C8" s="12"/>
      <c r="D8" s="6"/>
      <c r="E8" s="7"/>
      <c r="F8" s="8" t="s">
        <v>12</v>
      </c>
      <c r="G8" s="8" t="s">
        <v>2</v>
      </c>
      <c r="H8" s="438" t="s">
        <v>498</v>
      </c>
      <c r="I8" s="2"/>
    </row>
    <row r="9" spans="1:9" ht="15.75" x14ac:dyDescent="0.25">
      <c r="A9" s="4"/>
      <c r="B9" s="2"/>
      <c r="C9" s="12"/>
      <c r="D9" s="6"/>
      <c r="E9" s="7"/>
      <c r="F9" s="8" t="s">
        <v>13</v>
      </c>
      <c r="G9" s="8" t="s">
        <v>2</v>
      </c>
      <c r="H9" s="438" t="s">
        <v>499</v>
      </c>
      <c r="I9" s="2"/>
    </row>
    <row r="10" spans="1:9" ht="15.75" x14ac:dyDescent="0.25">
      <c r="A10" s="4"/>
      <c r="B10" s="2"/>
      <c r="C10" s="12"/>
      <c r="D10" s="6"/>
      <c r="E10" s="7"/>
      <c r="F10" s="8"/>
      <c r="G10" s="8"/>
      <c r="H10" s="9"/>
      <c r="I10" s="2"/>
    </row>
    <row r="11" spans="1:9" ht="15.75" x14ac:dyDescent="0.25">
      <c r="A11" s="2"/>
      <c r="B11" s="2"/>
      <c r="C11" s="2"/>
      <c r="D11" s="6"/>
      <c r="E11" s="7"/>
      <c r="F11" s="4" t="s">
        <v>14</v>
      </c>
      <c r="G11" s="8"/>
      <c r="H11" s="9"/>
      <c r="I11" s="2"/>
    </row>
    <row r="12" spans="1:9" ht="15.75" x14ac:dyDescent="0.25">
      <c r="A12" s="2"/>
      <c r="B12" s="2"/>
      <c r="C12" s="2"/>
      <c r="D12" s="6"/>
      <c r="E12" s="7"/>
      <c r="F12" s="8" t="s">
        <v>6</v>
      </c>
      <c r="G12" s="8" t="s">
        <v>2</v>
      </c>
      <c r="H12" s="440" t="s">
        <v>503</v>
      </c>
      <c r="I12" s="2"/>
    </row>
    <row r="13" spans="1:9" ht="15.75" x14ac:dyDescent="0.25">
      <c r="A13" s="2"/>
      <c r="B13" s="2"/>
      <c r="C13" s="2"/>
      <c r="D13" s="6"/>
      <c r="E13" s="7"/>
      <c r="F13" s="8" t="s">
        <v>9</v>
      </c>
      <c r="G13" s="8" t="s">
        <v>2</v>
      </c>
      <c r="H13" s="438" t="s">
        <v>504</v>
      </c>
      <c r="I13" s="2"/>
    </row>
    <row r="14" spans="1:9" ht="15.75" x14ac:dyDescent="0.25">
      <c r="A14" s="2"/>
      <c r="B14" s="2"/>
      <c r="C14" s="2"/>
      <c r="D14" s="6"/>
      <c r="E14" s="7"/>
      <c r="F14" s="8" t="s">
        <v>11</v>
      </c>
      <c r="G14" s="8" t="s">
        <v>2</v>
      </c>
      <c r="H14" s="438" t="s">
        <v>505</v>
      </c>
      <c r="I14" s="2"/>
    </row>
    <row r="15" spans="1:9" ht="15.75" x14ac:dyDescent="0.25">
      <c r="A15" s="2"/>
      <c r="B15" s="2"/>
      <c r="C15" s="2"/>
      <c r="D15" s="6"/>
      <c r="E15" s="7"/>
      <c r="F15" s="8" t="s">
        <v>12</v>
      </c>
      <c r="G15" s="8" t="s">
        <v>2</v>
      </c>
      <c r="H15" s="438" t="s">
        <v>506</v>
      </c>
      <c r="I15" s="2"/>
    </row>
    <row r="16" spans="1:9" ht="15.75" x14ac:dyDescent="0.25">
      <c r="A16" s="2"/>
      <c r="B16" s="2"/>
      <c r="C16" s="2"/>
      <c r="D16" s="6"/>
      <c r="E16" s="7"/>
      <c r="F16" s="8" t="s">
        <v>13</v>
      </c>
      <c r="G16" s="8" t="s">
        <v>2</v>
      </c>
      <c r="H16" s="438" t="s">
        <v>499</v>
      </c>
      <c r="I16" s="2"/>
    </row>
    <row r="17" spans="1:9" ht="15.75" x14ac:dyDescent="0.25">
      <c r="A17" s="2"/>
      <c r="B17" s="2"/>
      <c r="C17" s="2"/>
      <c r="D17" s="6"/>
      <c r="E17" s="7"/>
      <c r="F17" s="8"/>
      <c r="G17" s="8"/>
      <c r="H17" s="8"/>
      <c r="I17" s="2"/>
    </row>
    <row r="18" spans="1:9" ht="15.75" x14ac:dyDescent="0.25">
      <c r="A18" s="2"/>
      <c r="B18" s="2"/>
      <c r="C18" s="2"/>
      <c r="D18" s="6"/>
      <c r="E18" s="7"/>
      <c r="F18" s="4" t="s">
        <v>15</v>
      </c>
      <c r="G18" s="8"/>
      <c r="H18" s="9"/>
      <c r="I18" s="2"/>
    </row>
    <row r="19" spans="1:9" ht="15.75" x14ac:dyDescent="0.25">
      <c r="A19" s="2"/>
      <c r="B19" s="2"/>
      <c r="C19" s="2"/>
      <c r="D19" s="6"/>
      <c r="E19" s="7"/>
      <c r="F19" s="8" t="s">
        <v>6</v>
      </c>
      <c r="G19" s="8" t="s">
        <v>2</v>
      </c>
      <c r="H19" s="437" t="s">
        <v>500</v>
      </c>
      <c r="I19" s="2"/>
    </row>
    <row r="20" spans="1:9" ht="15.75" x14ac:dyDescent="0.25">
      <c r="A20" s="2"/>
      <c r="B20" s="2"/>
      <c r="C20" s="2"/>
      <c r="D20" s="6"/>
      <c r="E20" s="7"/>
      <c r="F20" s="8" t="s">
        <v>9</v>
      </c>
      <c r="G20" s="8" t="s">
        <v>2</v>
      </c>
      <c r="H20" s="438" t="s">
        <v>501</v>
      </c>
      <c r="I20" s="2"/>
    </row>
    <row r="21" spans="1:9" ht="15.75" x14ac:dyDescent="0.25">
      <c r="A21" s="2"/>
      <c r="B21" s="2"/>
      <c r="C21" s="2"/>
      <c r="D21" s="6"/>
      <c r="E21" s="7"/>
      <c r="F21" s="8" t="s">
        <v>11</v>
      </c>
      <c r="G21" s="8" t="s">
        <v>2</v>
      </c>
      <c r="H21" s="438" t="s">
        <v>502</v>
      </c>
      <c r="I21" s="2"/>
    </row>
    <row r="22" spans="1:9" ht="15.75" x14ac:dyDescent="0.25">
      <c r="A22" s="2"/>
      <c r="B22" s="2"/>
      <c r="C22" s="2"/>
      <c r="D22" s="6"/>
      <c r="E22" s="7"/>
      <c r="F22" s="8" t="s">
        <v>12</v>
      </c>
      <c r="G22" s="8" t="s">
        <v>2</v>
      </c>
      <c r="H22" s="438" t="s">
        <v>507</v>
      </c>
      <c r="I22" s="2"/>
    </row>
    <row r="23" spans="1:9" ht="15.75" x14ac:dyDescent="0.25">
      <c r="A23" s="2"/>
      <c r="B23" s="2"/>
      <c r="C23" s="2"/>
      <c r="D23" s="6"/>
      <c r="E23" s="7"/>
      <c r="F23" s="8" t="s">
        <v>13</v>
      </c>
      <c r="G23" s="8" t="s">
        <v>2</v>
      </c>
      <c r="H23" s="438" t="s">
        <v>499</v>
      </c>
      <c r="I23" s="2"/>
    </row>
    <row r="24" spans="1:9" ht="15.75" x14ac:dyDescent="0.25">
      <c r="A24" s="2"/>
      <c r="B24" s="2"/>
      <c r="C24" s="2"/>
      <c r="D24" s="2"/>
      <c r="E24" s="2"/>
      <c r="F24" s="2"/>
      <c r="G24" s="2"/>
      <c r="H24" s="2"/>
      <c r="I24" s="2"/>
    </row>
  </sheetData>
  <dataValidations count="2">
    <dataValidation type="date" allowBlank="1" showInputMessage="1" showErrorMessage="1" sqref="C7">
      <formula1>44562</formula1>
      <formula2>73050</formula2>
    </dataValidation>
    <dataValidation type="date" allowBlank="1" showInputMessage="1" showErrorMessage="1" sqref="C8:C10">
      <formula1>43831</formula1>
      <formula2>73050</formula2>
    </dataValidation>
  </dataValidations>
  <pageMargins left="0.7" right="0.7" top="0.75" bottom="0.75" header="0.3" footer="0.3"/>
  <pageSetup orientation="portrait" horizontalDpi="1200" verticalDpi="1200" r:id="rId1"/>
  <customProperties>
    <customPr name="LastActive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F9B9D9"/>
  </sheetPr>
  <dimension ref="A1:J125"/>
  <sheetViews>
    <sheetView showGridLines="0" showZeros="0" topLeftCell="A107" zoomScale="85" zoomScaleNormal="85" workbookViewId="0">
      <selection activeCell="F116" sqref="F116:J116"/>
    </sheetView>
  </sheetViews>
  <sheetFormatPr defaultRowHeight="15" x14ac:dyDescent="0.25"/>
  <cols>
    <col min="1" max="1" width="4.5703125" customWidth="1"/>
    <col min="2" max="2" width="33.42578125" style="17" customWidth="1"/>
    <col min="3" max="3" width="38.28515625" customWidth="1"/>
    <col min="4" max="4" width="10.42578125" customWidth="1"/>
    <col min="5" max="5" width="4.140625" customWidth="1"/>
    <col min="6" max="6" width="38.42578125" customWidth="1"/>
    <col min="7" max="10" width="15.7109375" customWidth="1"/>
  </cols>
  <sheetData>
    <row r="1" spans="1:10" x14ac:dyDescent="0.25">
      <c r="A1" s="530" t="s">
        <v>472</v>
      </c>
      <c r="B1" s="530"/>
      <c r="C1" s="530"/>
      <c r="D1" s="530"/>
      <c r="E1" s="530"/>
      <c r="F1" s="530"/>
      <c r="G1" s="530"/>
      <c r="H1" s="530"/>
    </row>
    <row r="2" spans="1:10" x14ac:dyDescent="0.25">
      <c r="A2" s="530" t="s">
        <v>35</v>
      </c>
      <c r="B2" s="530"/>
      <c r="C2" s="530"/>
      <c r="D2" s="530"/>
      <c r="E2" s="530"/>
      <c r="F2" s="530"/>
      <c r="G2" s="530"/>
      <c r="H2" s="530"/>
    </row>
    <row r="3" spans="1:10" x14ac:dyDescent="0.25">
      <c r="A3" s="530" t="s">
        <v>37</v>
      </c>
      <c r="B3" s="530"/>
      <c r="C3" s="530"/>
      <c r="D3" s="530"/>
      <c r="E3" s="530"/>
      <c r="F3" s="530"/>
      <c r="G3" s="530"/>
      <c r="H3" s="530"/>
    </row>
    <row r="5" spans="1:10" x14ac:dyDescent="0.25">
      <c r="A5" s="17" t="str">
        <f>'DATA PEGAWAI'!C4</f>
        <v>PEMERINTAH KABUPATEN BLITAR</v>
      </c>
      <c r="E5" t="s">
        <v>468</v>
      </c>
    </row>
    <row r="6" spans="1:10" x14ac:dyDescent="0.25">
      <c r="A6" s="288" t="s">
        <v>40</v>
      </c>
      <c r="B6" s="531" t="s">
        <v>3</v>
      </c>
      <c r="C6" s="531"/>
      <c r="D6" s="531"/>
      <c r="E6" s="288" t="s">
        <v>40</v>
      </c>
      <c r="F6" s="541" t="s">
        <v>14</v>
      </c>
      <c r="G6" s="542"/>
      <c r="H6" s="542"/>
      <c r="I6" s="542"/>
      <c r="J6" s="542"/>
    </row>
    <row r="7" spans="1:10" ht="15" customHeight="1" x14ac:dyDescent="0.25">
      <c r="A7" s="294">
        <v>1</v>
      </c>
      <c r="B7" s="295" t="s">
        <v>41</v>
      </c>
      <c r="C7" s="525" t="str">
        <f>'DATA PEGAWAI'!H5</f>
        <v>MACHSUS, S.Sos.</v>
      </c>
      <c r="D7" s="526"/>
      <c r="E7" s="294">
        <v>1</v>
      </c>
      <c r="F7" s="294" t="s">
        <v>41</v>
      </c>
      <c r="G7" s="543" t="str">
        <f>'DATA PEGAWAI'!H12</f>
        <v>DANY MUSAFA KAMIL, S. Sos. MM.</v>
      </c>
      <c r="H7" s="543"/>
      <c r="I7" s="543"/>
      <c r="J7" s="543"/>
    </row>
    <row r="8" spans="1:10" ht="15" customHeight="1" x14ac:dyDescent="0.25">
      <c r="A8" s="294">
        <v>2</v>
      </c>
      <c r="B8" s="295" t="s">
        <v>9</v>
      </c>
      <c r="C8" s="525" t="str">
        <f>'DATA PEGAWAI'!H6</f>
        <v>19670913 200701 1 023</v>
      </c>
      <c r="D8" s="526"/>
      <c r="E8" s="294">
        <v>2</v>
      </c>
      <c r="F8" s="294" t="s">
        <v>9</v>
      </c>
      <c r="G8" s="525" t="str">
        <f>'DATA PEGAWAI'!H13</f>
        <v>19800104 200312 1 008</v>
      </c>
      <c r="H8" s="525"/>
      <c r="I8" s="525"/>
      <c r="J8" s="525"/>
    </row>
    <row r="9" spans="1:10" ht="15" customHeight="1" x14ac:dyDescent="0.25">
      <c r="A9" s="294">
        <v>3</v>
      </c>
      <c r="B9" s="295" t="s">
        <v>42</v>
      </c>
      <c r="C9" s="525" t="str">
        <f>'DATA PEGAWAI'!H7</f>
        <v>Penata Muda Tk. I (III/b)</v>
      </c>
      <c r="D9" s="526"/>
      <c r="E9" s="294">
        <v>3</v>
      </c>
      <c r="F9" s="294" t="s">
        <v>42</v>
      </c>
      <c r="G9" s="525" t="str">
        <f>'DATA PEGAWAI'!H14</f>
        <v>Pembina (IV/a)</v>
      </c>
      <c r="H9" s="525"/>
      <c r="I9" s="525"/>
      <c r="J9" s="525"/>
    </row>
    <row r="10" spans="1:10" s="16" customFormat="1" ht="20.25" customHeight="1" x14ac:dyDescent="0.25">
      <c r="A10" s="19">
        <v>4</v>
      </c>
      <c r="B10" s="20" t="s">
        <v>43</v>
      </c>
      <c r="C10" s="495" t="str">
        <f>'DATA PEGAWAI'!H8</f>
        <v>Kasubbag Penyusunan Program dan Keuangan</v>
      </c>
      <c r="D10" s="483"/>
      <c r="E10" s="19">
        <v>4</v>
      </c>
      <c r="F10" s="19" t="s">
        <v>43</v>
      </c>
      <c r="G10" s="495" t="str">
        <f>'DATA PEGAWAI'!H15</f>
        <v>Sekretaris Kecamatan</v>
      </c>
      <c r="H10" s="495"/>
      <c r="I10" s="495"/>
      <c r="J10" s="495"/>
    </row>
    <row r="11" spans="1:10" s="16" customFormat="1" ht="21" customHeight="1" x14ac:dyDescent="0.25">
      <c r="A11" s="19">
        <v>5</v>
      </c>
      <c r="B11" s="20" t="s">
        <v>44</v>
      </c>
      <c r="C11" s="495" t="str">
        <f>'DATA PEGAWAI'!H9</f>
        <v>Kecamatan Ponggok</v>
      </c>
      <c r="D11" s="483"/>
      <c r="E11" s="19">
        <v>5</v>
      </c>
      <c r="F11" s="19" t="s">
        <v>44</v>
      </c>
      <c r="G11" s="495" t="str">
        <f>'DATA PEGAWAI'!H16</f>
        <v>Kecamatan Ponggok</v>
      </c>
      <c r="H11" s="495"/>
      <c r="I11" s="495"/>
      <c r="J11" s="495"/>
    </row>
    <row r="12" spans="1:10" x14ac:dyDescent="0.25">
      <c r="A12" s="527" t="s">
        <v>45</v>
      </c>
      <c r="B12" s="528"/>
      <c r="C12" s="528"/>
      <c r="D12" s="528"/>
      <c r="E12" s="528"/>
      <c r="F12" s="528"/>
      <c r="G12" s="528"/>
      <c r="H12" s="528"/>
      <c r="I12" s="528"/>
      <c r="J12" s="529"/>
    </row>
    <row r="13" spans="1:10" ht="30" customHeight="1" x14ac:dyDescent="0.25">
      <c r="A13" s="523" t="s">
        <v>40</v>
      </c>
      <c r="B13" s="517" t="s">
        <v>46</v>
      </c>
      <c r="C13" s="517" t="s">
        <v>47</v>
      </c>
      <c r="D13" s="519" t="s">
        <v>48</v>
      </c>
      <c r="E13" s="520"/>
      <c r="F13" s="523" t="s">
        <v>49</v>
      </c>
      <c r="G13" s="508" t="s">
        <v>50</v>
      </c>
      <c r="H13" s="509"/>
      <c r="I13" s="509"/>
      <c r="J13" s="510"/>
    </row>
    <row r="14" spans="1:10" s="293" customFormat="1" x14ac:dyDescent="0.25">
      <c r="A14" s="524"/>
      <c r="B14" s="518"/>
      <c r="C14" s="518"/>
      <c r="D14" s="521"/>
      <c r="E14" s="522"/>
      <c r="F14" s="524"/>
      <c r="G14" s="506" t="s">
        <v>440</v>
      </c>
      <c r="H14" s="507"/>
      <c r="I14" s="506" t="s">
        <v>439</v>
      </c>
      <c r="J14" s="507"/>
    </row>
    <row r="15" spans="1:10" x14ac:dyDescent="0.25">
      <c r="A15" s="23" t="s">
        <v>51</v>
      </c>
      <c r="B15" s="23" t="s">
        <v>52</v>
      </c>
      <c r="C15" s="23" t="s">
        <v>53</v>
      </c>
      <c r="D15" s="504" t="s">
        <v>54</v>
      </c>
      <c r="E15" s="505"/>
      <c r="F15" s="23" t="s">
        <v>55</v>
      </c>
      <c r="G15" s="504" t="s">
        <v>56</v>
      </c>
      <c r="H15" s="511"/>
      <c r="I15" s="511"/>
      <c r="J15" s="505"/>
    </row>
    <row r="16" spans="1:10" x14ac:dyDescent="0.25">
      <c r="A16" s="512" t="s">
        <v>57</v>
      </c>
      <c r="B16" s="513"/>
      <c r="C16" s="513"/>
      <c r="D16" s="513"/>
      <c r="E16" s="513"/>
      <c r="F16" s="513"/>
      <c r="G16" s="513"/>
      <c r="H16" s="513"/>
      <c r="I16" s="513"/>
      <c r="J16" s="514"/>
    </row>
    <row r="17" spans="1:10" ht="46.5" customHeight="1" x14ac:dyDescent="0.25">
      <c r="A17" s="484">
        <v>1</v>
      </c>
      <c r="B17" s="536" t="s">
        <v>222</v>
      </c>
      <c r="C17" s="491" t="s">
        <v>461</v>
      </c>
      <c r="D17" s="481" t="s">
        <v>58</v>
      </c>
      <c r="E17" s="482"/>
      <c r="F17" s="360" t="s">
        <v>462</v>
      </c>
      <c r="G17" s="349">
        <v>90</v>
      </c>
      <c r="H17" s="350" t="s">
        <v>212</v>
      </c>
      <c r="I17" s="351">
        <v>2</v>
      </c>
      <c r="J17" s="350" t="s">
        <v>452</v>
      </c>
    </row>
    <row r="18" spans="1:10" hidden="1" x14ac:dyDescent="0.25">
      <c r="A18" s="484"/>
      <c r="B18" s="537"/>
      <c r="C18" s="492"/>
      <c r="D18" s="481" t="s">
        <v>59</v>
      </c>
      <c r="E18" s="482"/>
      <c r="F18" s="190"/>
      <c r="G18" s="352"/>
      <c r="H18" s="353"/>
      <c r="I18" s="352"/>
      <c r="J18" s="353"/>
    </row>
    <row r="19" spans="1:10" ht="30" hidden="1" customHeight="1" x14ac:dyDescent="0.25">
      <c r="A19" s="484"/>
      <c r="B19" s="537"/>
      <c r="C19" s="492"/>
      <c r="D19" s="481" t="s">
        <v>441</v>
      </c>
      <c r="E19" s="482"/>
      <c r="F19" s="359"/>
      <c r="G19" s="354"/>
      <c r="H19" s="355"/>
      <c r="I19" s="356"/>
      <c r="J19" s="357"/>
    </row>
    <row r="20" spans="1:10" hidden="1" x14ac:dyDescent="0.25">
      <c r="A20" s="484"/>
      <c r="B20" s="538"/>
      <c r="C20" s="493"/>
      <c r="D20" s="481" t="s">
        <v>442</v>
      </c>
      <c r="E20" s="482"/>
      <c r="F20" s="339"/>
      <c r="G20" s="354"/>
      <c r="H20" s="355"/>
      <c r="I20" s="356"/>
      <c r="J20" s="357"/>
    </row>
    <row r="21" spans="1:10" ht="33" customHeight="1" x14ac:dyDescent="0.25">
      <c r="A21" s="488">
        <v>2</v>
      </c>
      <c r="B21" s="536" t="s">
        <v>222</v>
      </c>
      <c r="C21" s="491" t="s">
        <v>456</v>
      </c>
      <c r="D21" s="481" t="s">
        <v>58</v>
      </c>
      <c r="E21" s="482"/>
      <c r="F21" s="364" t="s">
        <v>458</v>
      </c>
      <c r="G21" s="349">
        <v>7</v>
      </c>
      <c r="H21" s="350" t="s">
        <v>452</v>
      </c>
      <c r="I21" s="351">
        <v>2</v>
      </c>
      <c r="J21" s="350" t="s">
        <v>452</v>
      </c>
    </row>
    <row r="22" spans="1:10" x14ac:dyDescent="0.25">
      <c r="A22" s="489"/>
      <c r="B22" s="537"/>
      <c r="C22" s="492"/>
      <c r="D22" s="481" t="s">
        <v>59</v>
      </c>
      <c r="E22" s="482"/>
      <c r="F22" s="190" t="s">
        <v>467</v>
      </c>
      <c r="G22" s="352">
        <v>95</v>
      </c>
      <c r="H22" s="353" t="s">
        <v>212</v>
      </c>
      <c r="I22" s="352">
        <v>100</v>
      </c>
      <c r="J22" s="353" t="s">
        <v>212</v>
      </c>
    </row>
    <row r="23" spans="1:10" x14ac:dyDescent="0.25">
      <c r="A23" s="490"/>
      <c r="B23" s="538"/>
      <c r="C23" s="493"/>
      <c r="D23" s="481" t="s">
        <v>441</v>
      </c>
      <c r="E23" s="482"/>
      <c r="F23" s="365" t="s">
        <v>444</v>
      </c>
      <c r="G23" s="354">
        <v>5</v>
      </c>
      <c r="H23" s="355" t="s">
        <v>445</v>
      </c>
      <c r="I23" s="356">
        <v>6</v>
      </c>
      <c r="J23" s="357" t="s">
        <v>445</v>
      </c>
    </row>
    <row r="24" spans="1:10" ht="48" customHeight="1" x14ac:dyDescent="0.25">
      <c r="A24" s="488">
        <v>3</v>
      </c>
      <c r="B24" s="536" t="s">
        <v>222</v>
      </c>
      <c r="C24" s="491" t="s">
        <v>457</v>
      </c>
      <c r="D24" s="481" t="s">
        <v>58</v>
      </c>
      <c r="E24" s="482"/>
      <c r="F24" s="364" t="s">
        <v>459</v>
      </c>
      <c r="G24" s="349"/>
      <c r="H24" s="350"/>
      <c r="I24" s="351">
        <v>2</v>
      </c>
      <c r="J24" s="350" t="s">
        <v>452</v>
      </c>
    </row>
    <row r="25" spans="1:10" x14ac:dyDescent="0.25">
      <c r="A25" s="489"/>
      <c r="B25" s="537"/>
      <c r="C25" s="492"/>
      <c r="D25" s="481" t="s">
        <v>59</v>
      </c>
      <c r="E25" s="482"/>
      <c r="F25" s="190" t="s">
        <v>460</v>
      </c>
      <c r="G25" s="352">
        <v>90</v>
      </c>
      <c r="H25" s="353" t="s">
        <v>212</v>
      </c>
      <c r="I25" s="352">
        <v>100</v>
      </c>
      <c r="J25" s="353" t="s">
        <v>212</v>
      </c>
    </row>
    <row r="26" spans="1:10" x14ac:dyDescent="0.25">
      <c r="A26" s="490"/>
      <c r="B26" s="538"/>
      <c r="C26" s="493"/>
      <c r="D26" s="481" t="s">
        <v>441</v>
      </c>
      <c r="E26" s="482"/>
      <c r="F26" s="365" t="s">
        <v>444</v>
      </c>
      <c r="G26" s="354">
        <v>5</v>
      </c>
      <c r="H26" s="355" t="s">
        <v>445</v>
      </c>
      <c r="I26" s="356">
        <v>6</v>
      </c>
      <c r="J26" s="357" t="s">
        <v>445</v>
      </c>
    </row>
    <row r="27" spans="1:10" ht="16.5" customHeight="1" x14ac:dyDescent="0.25">
      <c r="A27" s="484"/>
      <c r="B27" s="536"/>
      <c r="C27" s="344"/>
      <c r="D27" s="481"/>
      <c r="E27" s="482"/>
      <c r="F27" s="360"/>
      <c r="G27" s="349"/>
      <c r="H27" s="350"/>
      <c r="I27" s="351"/>
      <c r="J27" s="350"/>
    </row>
    <row r="28" spans="1:10" x14ac:dyDescent="0.25">
      <c r="A28" s="484"/>
      <c r="B28" s="537"/>
      <c r="C28" s="343"/>
      <c r="D28" s="481"/>
      <c r="E28" s="482"/>
      <c r="F28" s="190"/>
      <c r="G28" s="352"/>
      <c r="H28" s="353"/>
      <c r="I28" s="352"/>
      <c r="J28" s="353"/>
    </row>
    <row r="29" spans="1:10" x14ac:dyDescent="0.25">
      <c r="A29" s="484"/>
      <c r="B29" s="538"/>
      <c r="C29" s="345"/>
      <c r="D29" s="481"/>
      <c r="E29" s="482"/>
      <c r="F29" s="339"/>
      <c r="G29" s="354"/>
      <c r="H29" s="355"/>
      <c r="I29" s="356"/>
      <c r="J29" s="357"/>
    </row>
    <row r="30" spans="1:10" ht="15" customHeight="1" x14ac:dyDescent="0.25">
      <c r="A30" s="488">
        <v>5</v>
      </c>
      <c r="B30" s="536"/>
      <c r="C30" s="536"/>
      <c r="D30" s="481"/>
      <c r="E30" s="482"/>
      <c r="F30" s="285"/>
      <c r="G30" s="349"/>
      <c r="H30" s="350"/>
      <c r="I30" s="351"/>
      <c r="J30" s="350"/>
    </row>
    <row r="31" spans="1:10" x14ac:dyDescent="0.25">
      <c r="A31" s="489"/>
      <c r="B31" s="537"/>
      <c r="C31" s="537"/>
      <c r="D31" s="481"/>
      <c r="E31" s="482"/>
      <c r="F31" s="190"/>
      <c r="G31" s="352"/>
      <c r="H31" s="353"/>
      <c r="I31" s="352"/>
      <c r="J31" s="353"/>
    </row>
    <row r="32" spans="1:10" x14ac:dyDescent="0.25">
      <c r="A32" s="490"/>
      <c r="B32" s="538"/>
      <c r="C32" s="538"/>
      <c r="D32" s="481"/>
      <c r="E32" s="482"/>
      <c r="F32" s="339"/>
      <c r="G32" s="354"/>
      <c r="H32" s="355"/>
      <c r="I32" s="356"/>
      <c r="J32" s="357"/>
    </row>
    <row r="33" spans="1:10" hidden="1" x14ac:dyDescent="0.25">
      <c r="A33" s="488">
        <v>6</v>
      </c>
      <c r="B33" s="536">
        <f>'MATRIKS PERAN HASIL'!G108</f>
        <v>0</v>
      </c>
      <c r="C33" s="491">
        <f>'MATRIKS PERAN HASIL'!G118</f>
        <v>0</v>
      </c>
      <c r="D33" s="481"/>
      <c r="E33" s="482"/>
      <c r="F33" s="285"/>
      <c r="G33" s="291"/>
      <c r="H33" s="292"/>
      <c r="I33" s="286"/>
      <c r="J33" s="287"/>
    </row>
    <row r="34" spans="1:10" hidden="1" x14ac:dyDescent="0.25">
      <c r="A34" s="489"/>
      <c r="B34" s="537"/>
      <c r="C34" s="492"/>
      <c r="D34" s="481"/>
      <c r="E34" s="482"/>
      <c r="F34" s="285"/>
      <c r="G34" s="291"/>
      <c r="H34" s="292"/>
      <c r="I34" s="286"/>
      <c r="J34" s="287"/>
    </row>
    <row r="35" spans="1:10" hidden="1" x14ac:dyDescent="0.25">
      <c r="A35" s="490"/>
      <c r="B35" s="538"/>
      <c r="C35" s="493"/>
      <c r="D35" s="481"/>
      <c r="E35" s="482"/>
      <c r="F35" s="285"/>
      <c r="G35" s="291"/>
      <c r="H35" s="292"/>
      <c r="I35" s="301"/>
      <c r="J35" s="302"/>
    </row>
    <row r="36" spans="1:10" hidden="1" x14ac:dyDescent="0.25">
      <c r="A36" s="484">
        <v>7</v>
      </c>
      <c r="B36" s="488"/>
      <c r="C36" s="303"/>
      <c r="D36" s="481"/>
      <c r="E36" s="482"/>
      <c r="F36" s="285"/>
      <c r="G36" s="291"/>
      <c r="H36" s="292"/>
      <c r="I36" s="286"/>
      <c r="J36" s="287"/>
    </row>
    <row r="37" spans="1:10" hidden="1" x14ac:dyDescent="0.25">
      <c r="A37" s="484"/>
      <c r="B37" s="489"/>
      <c r="C37" s="309"/>
      <c r="D37" s="481"/>
      <c r="E37" s="482"/>
      <c r="F37" s="285"/>
      <c r="G37" s="291"/>
      <c r="H37" s="292"/>
      <c r="I37" s="286"/>
      <c r="J37" s="287"/>
    </row>
    <row r="38" spans="1:10" hidden="1" x14ac:dyDescent="0.25">
      <c r="A38" s="484"/>
      <c r="B38" s="490"/>
      <c r="C38" s="297"/>
      <c r="D38" s="481"/>
      <c r="E38" s="482"/>
      <c r="F38" s="285"/>
      <c r="G38" s="291"/>
      <c r="H38" s="292"/>
      <c r="I38" s="286"/>
      <c r="J38" s="287"/>
    </row>
    <row r="39" spans="1:10" hidden="1" x14ac:dyDescent="0.25">
      <c r="A39" s="488">
        <v>8</v>
      </c>
      <c r="B39" s="488"/>
      <c r="C39" s="488"/>
      <c r="D39" s="481"/>
      <c r="E39" s="482"/>
      <c r="F39" s="285"/>
      <c r="G39" s="291"/>
      <c r="H39" s="292"/>
      <c r="I39" s="286"/>
      <c r="J39" s="287"/>
    </row>
    <row r="40" spans="1:10" hidden="1" x14ac:dyDescent="0.25">
      <c r="A40" s="489"/>
      <c r="B40" s="489"/>
      <c r="C40" s="489"/>
      <c r="D40" s="481"/>
      <c r="E40" s="482"/>
      <c r="F40" s="285"/>
      <c r="G40" s="291"/>
      <c r="H40" s="292"/>
      <c r="I40" s="286"/>
      <c r="J40" s="287"/>
    </row>
    <row r="41" spans="1:10" hidden="1" x14ac:dyDescent="0.25">
      <c r="A41" s="490"/>
      <c r="B41" s="490"/>
      <c r="C41" s="490"/>
      <c r="D41" s="481"/>
      <c r="E41" s="482"/>
      <c r="F41" s="285"/>
      <c r="G41" s="291"/>
      <c r="H41" s="292"/>
      <c r="I41" s="286"/>
      <c r="J41" s="287"/>
    </row>
    <row r="42" spans="1:10" hidden="1" x14ac:dyDescent="0.25">
      <c r="A42" s="488">
        <v>9</v>
      </c>
      <c r="B42" s="536">
        <f>'MATRIKS PERAN HASIL'!G117</f>
        <v>0</v>
      </c>
      <c r="C42" s="491">
        <f>'MATRIKS PERAN HASIL'!G127</f>
        <v>0</v>
      </c>
      <c r="D42" s="481"/>
      <c r="E42" s="482"/>
      <c r="F42" s="285"/>
      <c r="G42" s="291"/>
      <c r="H42" s="292"/>
      <c r="I42" s="286"/>
      <c r="J42" s="287"/>
    </row>
    <row r="43" spans="1:10" hidden="1" x14ac:dyDescent="0.25">
      <c r="A43" s="489"/>
      <c r="B43" s="537"/>
      <c r="C43" s="492"/>
      <c r="D43" s="481"/>
      <c r="E43" s="482"/>
      <c r="F43" s="285"/>
      <c r="G43" s="291"/>
      <c r="H43" s="292"/>
      <c r="I43" s="286"/>
      <c r="J43" s="287"/>
    </row>
    <row r="44" spans="1:10" hidden="1" x14ac:dyDescent="0.25">
      <c r="A44" s="490"/>
      <c r="B44" s="538"/>
      <c r="C44" s="493"/>
      <c r="D44" s="481"/>
      <c r="E44" s="482"/>
      <c r="F44" s="285"/>
      <c r="G44" s="291"/>
      <c r="H44" s="292"/>
      <c r="I44" s="301"/>
      <c r="J44" s="302"/>
    </row>
    <row r="45" spans="1:10" hidden="1" x14ac:dyDescent="0.25">
      <c r="A45" s="484">
        <v>10</v>
      </c>
      <c r="B45" s="488"/>
      <c r="C45" s="303"/>
      <c r="D45" s="481"/>
      <c r="E45" s="482"/>
      <c r="F45" s="285"/>
      <c r="G45" s="291"/>
      <c r="H45" s="292"/>
      <c r="I45" s="286"/>
      <c r="J45" s="287"/>
    </row>
    <row r="46" spans="1:10" hidden="1" x14ac:dyDescent="0.25">
      <c r="A46" s="484"/>
      <c r="B46" s="489"/>
      <c r="C46" s="309"/>
      <c r="D46" s="481"/>
      <c r="E46" s="482"/>
      <c r="F46" s="285"/>
      <c r="G46" s="291"/>
      <c r="H46" s="292"/>
      <c r="I46" s="286"/>
      <c r="J46" s="287"/>
    </row>
    <row r="47" spans="1:10" hidden="1" x14ac:dyDescent="0.25">
      <c r="A47" s="484"/>
      <c r="B47" s="490"/>
      <c r="C47" s="297"/>
      <c r="D47" s="481"/>
      <c r="E47" s="482"/>
      <c r="F47" s="285"/>
      <c r="G47" s="291"/>
      <c r="H47" s="292"/>
      <c r="I47" s="286"/>
      <c r="J47" s="287"/>
    </row>
    <row r="48" spans="1:10" hidden="1" x14ac:dyDescent="0.25">
      <c r="A48" s="488">
        <v>11</v>
      </c>
      <c r="B48" s="488"/>
      <c r="C48" s="488"/>
      <c r="D48" s="481"/>
      <c r="E48" s="482"/>
      <c r="F48" s="285"/>
      <c r="G48" s="291"/>
      <c r="H48" s="292"/>
      <c r="I48" s="286"/>
      <c r="J48" s="287"/>
    </row>
    <row r="49" spans="1:10" hidden="1" x14ac:dyDescent="0.25">
      <c r="A49" s="489"/>
      <c r="B49" s="489"/>
      <c r="C49" s="489"/>
      <c r="D49" s="481"/>
      <c r="E49" s="482"/>
      <c r="F49" s="285"/>
      <c r="G49" s="291"/>
      <c r="H49" s="292"/>
      <c r="I49" s="286"/>
      <c r="J49" s="287"/>
    </row>
    <row r="50" spans="1:10" hidden="1" x14ac:dyDescent="0.25">
      <c r="A50" s="490"/>
      <c r="B50" s="490"/>
      <c r="C50" s="490"/>
      <c r="D50" s="481"/>
      <c r="E50" s="482"/>
      <c r="F50" s="285"/>
      <c r="G50" s="291"/>
      <c r="H50" s="292"/>
      <c r="I50" s="286"/>
      <c r="J50" s="287"/>
    </row>
    <row r="51" spans="1:10" hidden="1" x14ac:dyDescent="0.25">
      <c r="A51" s="488">
        <v>12</v>
      </c>
      <c r="B51" s="536">
        <f>'MATRIKS PERAN HASIL'!G126</f>
        <v>0</v>
      </c>
      <c r="C51" s="491">
        <f>'MATRIKS PERAN HASIL'!G136</f>
        <v>0</v>
      </c>
      <c r="D51" s="481"/>
      <c r="E51" s="482"/>
      <c r="F51" s="285"/>
      <c r="G51" s="291"/>
      <c r="H51" s="292"/>
      <c r="I51" s="286"/>
      <c r="J51" s="287"/>
    </row>
    <row r="52" spans="1:10" hidden="1" x14ac:dyDescent="0.25">
      <c r="A52" s="489"/>
      <c r="B52" s="537"/>
      <c r="C52" s="492"/>
      <c r="D52" s="481"/>
      <c r="E52" s="482"/>
      <c r="F52" s="285"/>
      <c r="G52" s="291"/>
      <c r="H52" s="292"/>
      <c r="I52" s="286"/>
      <c r="J52" s="287"/>
    </row>
    <row r="53" spans="1:10" hidden="1" x14ac:dyDescent="0.25">
      <c r="A53" s="490"/>
      <c r="B53" s="538"/>
      <c r="C53" s="493"/>
      <c r="D53" s="481"/>
      <c r="E53" s="482"/>
      <c r="F53" s="285"/>
      <c r="G53" s="291"/>
      <c r="H53" s="292"/>
      <c r="I53" s="301"/>
      <c r="J53" s="302"/>
    </row>
    <row r="54" spans="1:10" hidden="1" x14ac:dyDescent="0.25">
      <c r="A54" s="484">
        <v>13</v>
      </c>
      <c r="B54" s="488"/>
      <c r="C54" s="303"/>
      <c r="D54" s="481"/>
      <c r="E54" s="482"/>
      <c r="F54" s="285"/>
      <c r="G54" s="291"/>
      <c r="H54" s="292"/>
      <c r="I54" s="286"/>
      <c r="J54" s="287"/>
    </row>
    <row r="55" spans="1:10" hidden="1" x14ac:dyDescent="0.25">
      <c r="A55" s="484"/>
      <c r="B55" s="489"/>
      <c r="C55" s="309"/>
      <c r="D55" s="481"/>
      <c r="E55" s="482"/>
      <c r="F55" s="285"/>
      <c r="G55" s="291"/>
      <c r="H55" s="292"/>
      <c r="I55" s="286"/>
      <c r="J55" s="287"/>
    </row>
    <row r="56" spans="1:10" hidden="1" x14ac:dyDescent="0.25">
      <c r="A56" s="484"/>
      <c r="B56" s="490"/>
      <c r="C56" s="297"/>
      <c r="D56" s="481"/>
      <c r="E56" s="482"/>
      <c r="F56" s="285"/>
      <c r="G56" s="291"/>
      <c r="H56" s="292"/>
      <c r="I56" s="286"/>
      <c r="J56" s="287"/>
    </row>
    <row r="57" spans="1:10" hidden="1" x14ac:dyDescent="0.25">
      <c r="A57" s="488">
        <v>14</v>
      </c>
      <c r="B57" s="488"/>
      <c r="C57" s="488"/>
      <c r="D57" s="481"/>
      <c r="E57" s="482"/>
      <c r="F57" s="285"/>
      <c r="G57" s="291"/>
      <c r="H57" s="292"/>
      <c r="I57" s="286"/>
      <c r="J57" s="287"/>
    </row>
    <row r="58" spans="1:10" hidden="1" x14ac:dyDescent="0.25">
      <c r="A58" s="489"/>
      <c r="B58" s="489"/>
      <c r="C58" s="489"/>
      <c r="D58" s="481"/>
      <c r="E58" s="482"/>
      <c r="F58" s="285"/>
      <c r="G58" s="291"/>
      <c r="H58" s="292"/>
      <c r="I58" s="286"/>
      <c r="J58" s="287"/>
    </row>
    <row r="59" spans="1:10" hidden="1" x14ac:dyDescent="0.25">
      <c r="A59" s="490"/>
      <c r="B59" s="490"/>
      <c r="C59" s="490"/>
      <c r="D59" s="481"/>
      <c r="E59" s="482"/>
      <c r="F59" s="285"/>
      <c r="G59" s="291"/>
      <c r="H59" s="292"/>
      <c r="I59" s="286"/>
      <c r="J59" s="287"/>
    </row>
    <row r="60" spans="1:10" hidden="1" x14ac:dyDescent="0.25">
      <c r="A60" s="488">
        <v>15</v>
      </c>
      <c r="B60" s="536">
        <f>'MATRIKS PERAN HASIL'!G135</f>
        <v>0</v>
      </c>
      <c r="C60" s="491">
        <f>'MATRIKS PERAN HASIL'!G145</f>
        <v>0</v>
      </c>
      <c r="D60" s="481"/>
      <c r="E60" s="482"/>
      <c r="F60" s="285"/>
      <c r="G60" s="291"/>
      <c r="H60" s="292"/>
      <c r="I60" s="286"/>
      <c r="J60" s="287"/>
    </row>
    <row r="61" spans="1:10" hidden="1" x14ac:dyDescent="0.25">
      <c r="A61" s="489"/>
      <c r="B61" s="537"/>
      <c r="C61" s="492"/>
      <c r="D61" s="481"/>
      <c r="E61" s="482"/>
      <c r="F61" s="285"/>
      <c r="G61" s="291"/>
      <c r="H61" s="292"/>
      <c r="I61" s="286"/>
      <c r="J61" s="287"/>
    </row>
    <row r="62" spans="1:10" hidden="1" x14ac:dyDescent="0.25">
      <c r="A62" s="490"/>
      <c r="B62" s="538"/>
      <c r="C62" s="493"/>
      <c r="D62" s="481"/>
      <c r="E62" s="482"/>
      <c r="F62" s="285"/>
      <c r="G62" s="291"/>
      <c r="H62" s="292"/>
      <c r="I62" s="301"/>
      <c r="J62" s="302"/>
    </row>
    <row r="63" spans="1:10" hidden="1" x14ac:dyDescent="0.25">
      <c r="A63" s="484">
        <v>16</v>
      </c>
      <c r="B63" s="488"/>
      <c r="C63" s="303"/>
      <c r="D63" s="481"/>
      <c r="E63" s="482"/>
      <c r="F63" s="285"/>
      <c r="G63" s="291"/>
      <c r="H63" s="292"/>
      <c r="I63" s="286"/>
      <c r="J63" s="287"/>
    </row>
    <row r="64" spans="1:10" hidden="1" x14ac:dyDescent="0.25">
      <c r="A64" s="484"/>
      <c r="B64" s="489"/>
      <c r="C64" s="309"/>
      <c r="D64" s="481"/>
      <c r="E64" s="482"/>
      <c r="F64" s="285"/>
      <c r="G64" s="291"/>
      <c r="H64" s="292"/>
      <c r="I64" s="286"/>
      <c r="J64" s="287"/>
    </row>
    <row r="65" spans="1:10" hidden="1" x14ac:dyDescent="0.25">
      <c r="A65" s="484"/>
      <c r="B65" s="490"/>
      <c r="C65" s="297"/>
      <c r="D65" s="481"/>
      <c r="E65" s="482"/>
      <c r="F65" s="285"/>
      <c r="G65" s="291"/>
      <c r="H65" s="292"/>
      <c r="I65" s="286"/>
      <c r="J65" s="287"/>
    </row>
    <row r="66" spans="1:10" hidden="1" x14ac:dyDescent="0.25">
      <c r="A66" s="488">
        <v>17</v>
      </c>
      <c r="B66" s="488"/>
      <c r="C66" s="488"/>
      <c r="D66" s="481"/>
      <c r="E66" s="482"/>
      <c r="F66" s="285"/>
      <c r="G66" s="291"/>
      <c r="H66" s="292"/>
      <c r="I66" s="286"/>
      <c r="J66" s="287"/>
    </row>
    <row r="67" spans="1:10" hidden="1" x14ac:dyDescent="0.25">
      <c r="A67" s="489"/>
      <c r="B67" s="489"/>
      <c r="C67" s="489"/>
      <c r="D67" s="481"/>
      <c r="E67" s="482"/>
      <c r="F67" s="285"/>
      <c r="G67" s="291"/>
      <c r="H67" s="292"/>
      <c r="I67" s="286"/>
      <c r="J67" s="287"/>
    </row>
    <row r="68" spans="1:10" hidden="1" x14ac:dyDescent="0.25">
      <c r="A68" s="490"/>
      <c r="B68" s="490"/>
      <c r="C68" s="490"/>
      <c r="D68" s="481"/>
      <c r="E68" s="482"/>
      <c r="F68" s="285"/>
      <c r="G68" s="291"/>
      <c r="H68" s="292"/>
      <c r="I68" s="286"/>
      <c r="J68" s="287"/>
    </row>
    <row r="69" spans="1:10" hidden="1" x14ac:dyDescent="0.25">
      <c r="A69" s="488">
        <v>18</v>
      </c>
      <c r="B69" s="488"/>
      <c r="C69" s="303"/>
      <c r="D69" s="481"/>
      <c r="E69" s="482"/>
      <c r="F69" s="285"/>
      <c r="G69" s="291"/>
      <c r="H69" s="292"/>
      <c r="I69" s="286"/>
      <c r="J69" s="287"/>
    </row>
    <row r="70" spans="1:10" hidden="1" x14ac:dyDescent="0.25">
      <c r="A70" s="489"/>
      <c r="B70" s="489"/>
      <c r="C70" s="309"/>
      <c r="D70" s="481"/>
      <c r="E70" s="482"/>
      <c r="F70" s="285"/>
      <c r="G70" s="291"/>
      <c r="H70" s="292"/>
      <c r="I70" s="286"/>
      <c r="J70" s="287"/>
    </row>
    <row r="71" spans="1:10" hidden="1" x14ac:dyDescent="0.25">
      <c r="A71" s="490"/>
      <c r="B71" s="490"/>
      <c r="C71" s="297"/>
      <c r="D71" s="481"/>
      <c r="E71" s="482"/>
      <c r="F71" s="285"/>
      <c r="G71" s="291"/>
      <c r="H71" s="292"/>
      <c r="I71" s="286"/>
      <c r="J71" s="287"/>
    </row>
    <row r="72" spans="1:10" hidden="1" x14ac:dyDescent="0.25">
      <c r="A72" s="484">
        <v>19</v>
      </c>
      <c r="B72" s="488"/>
      <c r="C72" s="488"/>
      <c r="D72" s="481"/>
      <c r="E72" s="482"/>
      <c r="F72" s="285"/>
      <c r="G72" s="291"/>
      <c r="H72" s="292"/>
      <c r="I72" s="286"/>
      <c r="J72" s="287"/>
    </row>
    <row r="73" spans="1:10" hidden="1" x14ac:dyDescent="0.25">
      <c r="A73" s="484"/>
      <c r="B73" s="489"/>
      <c r="C73" s="489"/>
      <c r="D73" s="481"/>
      <c r="E73" s="482"/>
      <c r="F73" s="285"/>
      <c r="G73" s="291"/>
      <c r="H73" s="292"/>
      <c r="I73" s="286"/>
      <c r="J73" s="287"/>
    </row>
    <row r="74" spans="1:10" hidden="1" x14ac:dyDescent="0.25">
      <c r="A74" s="484"/>
      <c r="B74" s="490"/>
      <c r="C74" s="490"/>
      <c r="D74" s="481"/>
      <c r="E74" s="482"/>
      <c r="F74" s="285"/>
      <c r="G74" s="291"/>
      <c r="H74" s="292"/>
      <c r="I74" s="286"/>
      <c r="J74" s="287"/>
    </row>
    <row r="75" spans="1:10" x14ac:dyDescent="0.25">
      <c r="A75" s="488">
        <v>20</v>
      </c>
      <c r="B75" s="488"/>
      <c r="C75" s="488"/>
      <c r="D75" s="481"/>
      <c r="E75" s="482"/>
      <c r="F75" s="285"/>
      <c r="G75" s="291"/>
      <c r="H75" s="292"/>
      <c r="I75" s="286"/>
      <c r="J75" s="287"/>
    </row>
    <row r="76" spans="1:10" x14ac:dyDescent="0.25">
      <c r="A76" s="489"/>
      <c r="B76" s="489"/>
      <c r="C76" s="489"/>
      <c r="D76" s="481"/>
      <c r="E76" s="482"/>
      <c r="F76" s="285"/>
      <c r="G76" s="291"/>
      <c r="H76" s="292"/>
      <c r="I76" s="286"/>
      <c r="J76" s="287"/>
    </row>
    <row r="77" spans="1:10" x14ac:dyDescent="0.25">
      <c r="A77" s="490"/>
      <c r="B77" s="490"/>
      <c r="C77" s="490"/>
      <c r="D77" s="481"/>
      <c r="E77" s="482"/>
      <c r="F77" s="285"/>
      <c r="G77" s="291"/>
      <c r="H77" s="292"/>
      <c r="I77" s="286"/>
      <c r="J77" s="287"/>
    </row>
    <row r="78" spans="1:10" x14ac:dyDescent="0.25">
      <c r="A78" s="503" t="s">
        <v>60</v>
      </c>
      <c r="B78" s="503"/>
      <c r="C78" s="503"/>
      <c r="D78" s="503"/>
      <c r="E78" s="503"/>
      <c r="F78" s="503"/>
      <c r="G78" s="503"/>
      <c r="H78" s="503"/>
      <c r="I78" s="503"/>
      <c r="J78" s="503"/>
    </row>
    <row r="79" spans="1:10" x14ac:dyDescent="0.25">
      <c r="A79" s="294"/>
      <c r="B79" s="295"/>
      <c r="C79" s="295"/>
      <c r="D79" s="499"/>
      <c r="E79" s="500"/>
      <c r="F79" s="294"/>
      <c r="G79" s="568"/>
      <c r="H79" s="568"/>
      <c r="I79" s="568"/>
      <c r="J79" s="568"/>
    </row>
    <row r="80" spans="1:10" x14ac:dyDescent="0.25">
      <c r="A80" s="294"/>
      <c r="B80" s="295"/>
      <c r="C80" s="295"/>
      <c r="D80" s="499"/>
      <c r="E80" s="500"/>
      <c r="F80" s="294"/>
      <c r="G80" s="568"/>
      <c r="H80" s="568"/>
      <c r="I80" s="568"/>
      <c r="J80" s="568"/>
    </row>
    <row r="81" spans="1:10" x14ac:dyDescent="0.25">
      <c r="A81" s="294"/>
      <c r="B81" s="295"/>
      <c r="C81" s="295"/>
      <c r="D81" s="499"/>
      <c r="E81" s="500"/>
      <c r="F81" s="294"/>
      <c r="G81" s="568"/>
      <c r="H81" s="568"/>
      <c r="I81" s="568"/>
      <c r="J81" s="568"/>
    </row>
    <row r="82" spans="1:10" x14ac:dyDescent="0.25">
      <c r="A82" s="294"/>
      <c r="B82" s="295"/>
      <c r="C82" s="295"/>
      <c r="D82" s="499"/>
      <c r="E82" s="500"/>
      <c r="F82" s="294"/>
      <c r="G82" s="568"/>
      <c r="H82" s="568"/>
      <c r="I82" s="568"/>
      <c r="J82" s="568"/>
    </row>
    <row r="83" spans="1:10" x14ac:dyDescent="0.25">
      <c r="A83" s="294"/>
      <c r="B83" s="295"/>
      <c r="C83" s="295"/>
      <c r="D83" s="499"/>
      <c r="E83" s="500"/>
      <c r="F83" s="294"/>
      <c r="G83" s="568"/>
      <c r="H83" s="568"/>
      <c r="I83" s="568"/>
      <c r="J83" s="568"/>
    </row>
    <row r="84" spans="1:10" hidden="1" x14ac:dyDescent="0.25">
      <c r="A84" s="294"/>
      <c r="B84" s="295"/>
      <c r="C84" s="295"/>
      <c r="D84" s="499"/>
      <c r="E84" s="500"/>
      <c r="F84" s="294"/>
      <c r="G84" s="301"/>
      <c r="H84" s="302"/>
    </row>
    <row r="85" spans="1:10" hidden="1" x14ac:dyDescent="0.25">
      <c r="A85" s="294"/>
      <c r="B85" s="295"/>
      <c r="C85" s="295"/>
      <c r="D85" s="499"/>
      <c r="E85" s="500"/>
      <c r="F85" s="294"/>
      <c r="G85" s="286"/>
      <c r="H85" s="287"/>
    </row>
    <row r="86" spans="1:10" hidden="1" x14ac:dyDescent="0.25">
      <c r="A86" s="294"/>
      <c r="B86" s="295"/>
      <c r="C86" s="295"/>
      <c r="D86" s="499"/>
      <c r="E86" s="500"/>
      <c r="F86" s="294"/>
      <c r="G86" s="286"/>
      <c r="H86" s="287"/>
    </row>
    <row r="87" spans="1:10" hidden="1" x14ac:dyDescent="0.25">
      <c r="A87" s="294"/>
      <c r="B87" s="295"/>
      <c r="C87" s="295"/>
      <c r="D87" s="499"/>
      <c r="E87" s="500"/>
      <c r="F87" s="294"/>
      <c r="G87" s="286"/>
      <c r="H87" s="287"/>
    </row>
    <row r="88" spans="1:10" hidden="1" x14ac:dyDescent="0.25">
      <c r="A88" s="305"/>
      <c r="B88" s="306"/>
      <c r="C88" s="306"/>
      <c r="D88" s="501"/>
      <c r="E88" s="502"/>
      <c r="F88" s="305"/>
      <c r="G88" s="307"/>
      <c r="H88" s="308"/>
    </row>
    <row r="89" spans="1:10" x14ac:dyDescent="0.25">
      <c r="A89" s="503" t="s">
        <v>61</v>
      </c>
      <c r="B89" s="503"/>
      <c r="C89" s="503"/>
      <c r="D89" s="503"/>
      <c r="E89" s="503"/>
      <c r="F89" s="503"/>
      <c r="G89" s="503"/>
      <c r="H89" s="503"/>
      <c r="I89" s="503"/>
      <c r="J89" s="503"/>
    </row>
    <row r="90" spans="1:10" x14ac:dyDescent="0.25">
      <c r="A90" s="285">
        <v>1</v>
      </c>
      <c r="B90" s="495" t="s">
        <v>62</v>
      </c>
      <c r="C90" s="495"/>
      <c r="D90" s="495"/>
      <c r="E90" s="495"/>
      <c r="F90" s="495"/>
      <c r="G90" s="495"/>
      <c r="H90" s="495"/>
      <c r="I90" s="495"/>
      <c r="J90" s="495"/>
    </row>
    <row r="91" spans="1:10" x14ac:dyDescent="0.25">
      <c r="A91" s="285"/>
      <c r="B91" s="498" t="s">
        <v>63</v>
      </c>
      <c r="C91" s="498"/>
      <c r="D91" s="498"/>
      <c r="E91" s="498"/>
      <c r="F91" s="483"/>
      <c r="G91" s="483"/>
      <c r="H91" s="483"/>
      <c r="I91" s="483"/>
      <c r="J91" s="483"/>
    </row>
    <row r="92" spans="1:10" x14ac:dyDescent="0.25">
      <c r="A92" s="285"/>
      <c r="B92" s="498" t="s">
        <v>65</v>
      </c>
      <c r="C92" s="498"/>
      <c r="D92" s="498"/>
      <c r="E92" s="498"/>
      <c r="F92" s="483"/>
      <c r="G92" s="483"/>
      <c r="H92" s="483"/>
      <c r="I92" s="483"/>
      <c r="J92" s="483"/>
    </row>
    <row r="93" spans="1:10" x14ac:dyDescent="0.25">
      <c r="A93" s="285"/>
      <c r="B93" s="498" t="s">
        <v>66</v>
      </c>
      <c r="C93" s="498"/>
      <c r="D93" s="498"/>
      <c r="E93" s="498"/>
      <c r="F93" s="483"/>
      <c r="G93" s="483"/>
      <c r="H93" s="483"/>
      <c r="I93" s="483"/>
      <c r="J93" s="483"/>
    </row>
    <row r="94" spans="1:10" x14ac:dyDescent="0.25">
      <c r="A94" s="285">
        <v>2</v>
      </c>
      <c r="B94" s="495" t="s">
        <v>67</v>
      </c>
      <c r="C94" s="495"/>
      <c r="D94" s="495"/>
      <c r="E94" s="495"/>
      <c r="F94" s="495"/>
      <c r="G94" s="495"/>
      <c r="H94" s="495"/>
      <c r="I94" s="495"/>
      <c r="J94" s="495"/>
    </row>
    <row r="95" spans="1:10" ht="30.75" customHeight="1" x14ac:dyDescent="0.25">
      <c r="A95" s="285"/>
      <c r="B95" s="494" t="s">
        <v>68</v>
      </c>
      <c r="C95" s="494"/>
      <c r="D95" s="494"/>
      <c r="E95" s="494"/>
      <c r="F95" s="496"/>
      <c r="G95" s="496"/>
      <c r="H95" s="496"/>
      <c r="I95" s="496"/>
      <c r="J95" s="496"/>
    </row>
    <row r="96" spans="1:10" x14ac:dyDescent="0.25">
      <c r="A96" s="285"/>
      <c r="B96" s="494" t="s">
        <v>69</v>
      </c>
      <c r="C96" s="494"/>
      <c r="D96" s="494"/>
      <c r="E96" s="494"/>
      <c r="F96" s="496"/>
      <c r="G96" s="496"/>
      <c r="H96" s="496"/>
      <c r="I96" s="496"/>
      <c r="J96" s="496"/>
    </row>
    <row r="97" spans="1:10" x14ac:dyDescent="0.25">
      <c r="A97" s="285"/>
      <c r="B97" s="494" t="s">
        <v>70</v>
      </c>
      <c r="C97" s="494"/>
      <c r="D97" s="494"/>
      <c r="E97" s="494"/>
      <c r="F97" s="496"/>
      <c r="G97" s="496"/>
      <c r="H97" s="496"/>
      <c r="I97" s="496"/>
      <c r="J97" s="496"/>
    </row>
    <row r="98" spans="1:10" x14ac:dyDescent="0.25">
      <c r="A98" s="285">
        <v>3</v>
      </c>
      <c r="B98" s="495" t="s">
        <v>71</v>
      </c>
      <c r="C98" s="495"/>
      <c r="D98" s="495"/>
      <c r="E98" s="495"/>
      <c r="F98" s="495"/>
      <c r="G98" s="495"/>
      <c r="H98" s="495"/>
      <c r="I98" s="495"/>
      <c r="J98" s="495"/>
    </row>
    <row r="99" spans="1:10" x14ac:dyDescent="0.25">
      <c r="A99" s="285"/>
      <c r="B99" s="494" t="s">
        <v>72</v>
      </c>
      <c r="C99" s="494"/>
      <c r="D99" s="494"/>
      <c r="E99" s="494"/>
      <c r="F99" s="496"/>
      <c r="G99" s="496"/>
      <c r="H99" s="496"/>
      <c r="I99" s="496"/>
      <c r="J99" s="496"/>
    </row>
    <row r="100" spans="1:10" x14ac:dyDescent="0.25">
      <c r="A100" s="285"/>
      <c r="B100" s="494" t="s">
        <v>73</v>
      </c>
      <c r="C100" s="494"/>
      <c r="D100" s="494"/>
      <c r="E100" s="494"/>
      <c r="F100" s="496"/>
      <c r="G100" s="496"/>
      <c r="H100" s="496"/>
      <c r="I100" s="496"/>
      <c r="J100" s="496"/>
    </row>
    <row r="101" spans="1:10" x14ac:dyDescent="0.25">
      <c r="A101" s="285"/>
      <c r="B101" s="494" t="s">
        <v>74</v>
      </c>
      <c r="C101" s="494"/>
      <c r="D101" s="494"/>
      <c r="E101" s="494"/>
      <c r="F101" s="496"/>
      <c r="G101" s="496"/>
      <c r="H101" s="496"/>
      <c r="I101" s="496"/>
      <c r="J101" s="496"/>
    </row>
    <row r="102" spans="1:10" x14ac:dyDescent="0.25">
      <c r="A102" s="285">
        <v>4</v>
      </c>
      <c r="B102" s="495" t="s">
        <v>75</v>
      </c>
      <c r="C102" s="495"/>
      <c r="D102" s="495"/>
      <c r="E102" s="495"/>
      <c r="F102" s="495"/>
      <c r="G102" s="495"/>
      <c r="H102" s="495"/>
      <c r="I102" s="495"/>
      <c r="J102" s="495"/>
    </row>
    <row r="103" spans="1:10" x14ac:dyDescent="0.25">
      <c r="A103" s="285"/>
      <c r="B103" s="494" t="s">
        <v>76</v>
      </c>
      <c r="C103" s="494"/>
      <c r="D103" s="494"/>
      <c r="E103" s="494"/>
      <c r="F103" s="496"/>
      <c r="G103" s="496"/>
      <c r="H103" s="496"/>
      <c r="I103" s="496"/>
      <c r="J103" s="496"/>
    </row>
    <row r="104" spans="1:10" x14ac:dyDescent="0.25">
      <c r="A104" s="285"/>
      <c r="B104" s="494" t="s">
        <v>77</v>
      </c>
      <c r="C104" s="494"/>
      <c r="D104" s="494"/>
      <c r="E104" s="494"/>
      <c r="F104" s="496"/>
      <c r="G104" s="496"/>
      <c r="H104" s="496"/>
      <c r="I104" s="496"/>
      <c r="J104" s="496"/>
    </row>
    <row r="105" spans="1:10" x14ac:dyDescent="0.25">
      <c r="A105" s="285"/>
      <c r="B105" s="494" t="s">
        <v>78</v>
      </c>
      <c r="C105" s="494"/>
      <c r="D105" s="494"/>
      <c r="E105" s="494"/>
      <c r="F105" s="496"/>
      <c r="G105" s="496"/>
      <c r="H105" s="496"/>
      <c r="I105" s="496"/>
      <c r="J105" s="496"/>
    </row>
    <row r="106" spans="1:10" x14ac:dyDescent="0.25">
      <c r="A106" s="285">
        <v>5</v>
      </c>
      <c r="B106" s="495" t="s">
        <v>79</v>
      </c>
      <c r="C106" s="495"/>
      <c r="D106" s="495"/>
      <c r="E106" s="495"/>
      <c r="F106" s="495"/>
      <c r="G106" s="495"/>
      <c r="H106" s="495"/>
      <c r="I106" s="495"/>
      <c r="J106" s="495"/>
    </row>
    <row r="107" spans="1:10" ht="45" customHeight="1" x14ac:dyDescent="0.25">
      <c r="A107" s="285"/>
      <c r="B107" s="494" t="s">
        <v>80</v>
      </c>
      <c r="C107" s="494"/>
      <c r="D107" s="494"/>
      <c r="E107" s="494"/>
      <c r="F107" s="496"/>
      <c r="G107" s="496"/>
      <c r="H107" s="496"/>
      <c r="I107" s="496"/>
      <c r="J107" s="496"/>
    </row>
    <row r="108" spans="1:10" x14ac:dyDescent="0.25">
      <c r="A108" s="285"/>
      <c r="B108" s="494" t="s">
        <v>81</v>
      </c>
      <c r="C108" s="494"/>
      <c r="D108" s="494"/>
      <c r="E108" s="494"/>
      <c r="F108" s="496"/>
      <c r="G108" s="496"/>
      <c r="H108" s="496"/>
      <c r="I108" s="496"/>
      <c r="J108" s="496"/>
    </row>
    <row r="109" spans="1:10" x14ac:dyDescent="0.25">
      <c r="A109" s="285"/>
      <c r="B109" s="494" t="s">
        <v>82</v>
      </c>
      <c r="C109" s="494"/>
      <c r="D109" s="494"/>
      <c r="E109" s="494"/>
      <c r="F109" s="496"/>
      <c r="G109" s="496"/>
      <c r="H109" s="496"/>
      <c r="I109" s="496"/>
      <c r="J109" s="496"/>
    </row>
    <row r="110" spans="1:10" x14ac:dyDescent="0.25">
      <c r="A110" s="285">
        <v>6</v>
      </c>
      <c r="B110" s="495" t="s">
        <v>83</v>
      </c>
      <c r="C110" s="495"/>
      <c r="D110" s="495"/>
      <c r="E110" s="495"/>
      <c r="F110" s="495"/>
      <c r="G110" s="495"/>
      <c r="H110" s="495"/>
      <c r="I110" s="495"/>
      <c r="J110" s="495"/>
    </row>
    <row r="111" spans="1:10" x14ac:dyDescent="0.25">
      <c r="A111" s="285"/>
      <c r="B111" s="494" t="s">
        <v>84</v>
      </c>
      <c r="C111" s="494"/>
      <c r="D111" s="494"/>
      <c r="E111" s="494"/>
      <c r="F111" s="496"/>
      <c r="G111" s="496"/>
      <c r="H111" s="496"/>
      <c r="I111" s="496"/>
      <c r="J111" s="496"/>
    </row>
    <row r="112" spans="1:10" x14ac:dyDescent="0.25">
      <c r="A112" s="285"/>
      <c r="B112" s="494" t="s">
        <v>85</v>
      </c>
      <c r="C112" s="494"/>
      <c r="D112" s="494"/>
      <c r="E112" s="494"/>
      <c r="F112" s="496"/>
      <c r="G112" s="496"/>
      <c r="H112" s="496"/>
      <c r="I112" s="496"/>
      <c r="J112" s="496"/>
    </row>
    <row r="113" spans="1:10" x14ac:dyDescent="0.25">
      <c r="A113" s="285"/>
      <c r="B113" s="494" t="s">
        <v>86</v>
      </c>
      <c r="C113" s="494"/>
      <c r="D113" s="494"/>
      <c r="E113" s="494"/>
      <c r="F113" s="496"/>
      <c r="G113" s="496"/>
      <c r="H113" s="496"/>
      <c r="I113" s="496"/>
      <c r="J113" s="496"/>
    </row>
    <row r="114" spans="1:10" x14ac:dyDescent="0.25">
      <c r="A114" s="285">
        <v>7</v>
      </c>
      <c r="B114" s="495" t="s">
        <v>87</v>
      </c>
      <c r="C114" s="495"/>
      <c r="D114" s="495"/>
      <c r="E114" s="495"/>
      <c r="F114" s="495"/>
      <c r="G114" s="495"/>
      <c r="H114" s="495"/>
      <c r="I114" s="495"/>
      <c r="J114" s="495"/>
    </row>
    <row r="115" spans="1:10" x14ac:dyDescent="0.25">
      <c r="A115" s="285"/>
      <c r="B115" s="494" t="s">
        <v>88</v>
      </c>
      <c r="C115" s="494"/>
      <c r="D115" s="494"/>
      <c r="E115" s="494"/>
      <c r="F115" s="496"/>
      <c r="G115" s="496"/>
      <c r="H115" s="496"/>
      <c r="I115" s="496"/>
      <c r="J115" s="496"/>
    </row>
    <row r="116" spans="1:10" x14ac:dyDescent="0.25">
      <c r="A116" s="285"/>
      <c r="B116" s="494" t="s">
        <v>89</v>
      </c>
      <c r="C116" s="494"/>
      <c r="D116" s="494"/>
      <c r="E116" s="494"/>
      <c r="F116" s="496"/>
      <c r="G116" s="496"/>
      <c r="H116" s="496"/>
      <c r="I116" s="496"/>
      <c r="J116" s="496"/>
    </row>
    <row r="117" spans="1:10" x14ac:dyDescent="0.25">
      <c r="A117" s="285"/>
      <c r="B117" s="494" t="s">
        <v>90</v>
      </c>
      <c r="C117" s="494"/>
      <c r="D117" s="494"/>
      <c r="E117" s="494"/>
      <c r="F117" s="496"/>
      <c r="G117" s="496"/>
      <c r="H117" s="496"/>
      <c r="I117" s="496"/>
      <c r="J117" s="496"/>
    </row>
    <row r="119" spans="1:10" x14ac:dyDescent="0.25">
      <c r="G119" t="s">
        <v>436</v>
      </c>
    </row>
    <row r="120" spans="1:10" x14ac:dyDescent="0.25">
      <c r="C120" t="s">
        <v>91</v>
      </c>
      <c r="G120" t="s">
        <v>92</v>
      </c>
    </row>
    <row r="124" spans="1:10" x14ac:dyDescent="0.25">
      <c r="C124" s="31" t="str">
        <f>C7</f>
        <v>MACHSUS, S.Sos.</v>
      </c>
      <c r="G124" s="31" t="str">
        <f>G7</f>
        <v>DANY MUSAFA KAMIL, S. Sos. MM.</v>
      </c>
    </row>
    <row r="125" spans="1:10" x14ac:dyDescent="0.25">
      <c r="C125" t="str">
        <f>"NIP. "&amp;C8</f>
        <v>NIP. 19670913 200701 1 023</v>
      </c>
      <c r="G125" t="str">
        <f>"NIP. "&amp;G8</f>
        <v>NIP. 19800104 200312 1 008</v>
      </c>
    </row>
  </sheetData>
  <mergeCells count="208">
    <mergeCell ref="C8:D8"/>
    <mergeCell ref="G8:J8"/>
    <mergeCell ref="C9:D9"/>
    <mergeCell ref="G9:J9"/>
    <mergeCell ref="C10:D10"/>
    <mergeCell ref="G10:J10"/>
    <mergeCell ref="A1:H1"/>
    <mergeCell ref="A2:H2"/>
    <mergeCell ref="A3:H3"/>
    <mergeCell ref="B6:D6"/>
    <mergeCell ref="F6:J6"/>
    <mergeCell ref="C7:D7"/>
    <mergeCell ref="G7:J7"/>
    <mergeCell ref="C11:D11"/>
    <mergeCell ref="G11:J11"/>
    <mergeCell ref="A12:J12"/>
    <mergeCell ref="A13:A14"/>
    <mergeCell ref="B13:B14"/>
    <mergeCell ref="C13:C14"/>
    <mergeCell ref="D13:E14"/>
    <mergeCell ref="F13:F14"/>
    <mergeCell ref="G13:J13"/>
    <mergeCell ref="G14:H14"/>
    <mergeCell ref="I14:J14"/>
    <mergeCell ref="D15:E15"/>
    <mergeCell ref="G15:J15"/>
    <mergeCell ref="A16:J16"/>
    <mergeCell ref="A17:A20"/>
    <mergeCell ref="B17:B20"/>
    <mergeCell ref="C17:C20"/>
    <mergeCell ref="D17:E17"/>
    <mergeCell ref="D18:E18"/>
    <mergeCell ref="D20:E20"/>
    <mergeCell ref="D19:E19"/>
    <mergeCell ref="A24:A26"/>
    <mergeCell ref="B24:B26"/>
    <mergeCell ref="C24:C26"/>
    <mergeCell ref="D24:E24"/>
    <mergeCell ref="D25:E25"/>
    <mergeCell ref="D26:E26"/>
    <mergeCell ref="A21:A23"/>
    <mergeCell ref="B21:B23"/>
    <mergeCell ref="C21:C23"/>
    <mergeCell ref="D21:E21"/>
    <mergeCell ref="D22:E22"/>
    <mergeCell ref="D23:E23"/>
    <mergeCell ref="D32:E32"/>
    <mergeCell ref="A33:A35"/>
    <mergeCell ref="B33:B35"/>
    <mergeCell ref="C33:C35"/>
    <mergeCell ref="D33:E33"/>
    <mergeCell ref="D34:E34"/>
    <mergeCell ref="D35:E35"/>
    <mergeCell ref="A27:A29"/>
    <mergeCell ref="B27:B29"/>
    <mergeCell ref="D27:E27"/>
    <mergeCell ref="D28:E28"/>
    <mergeCell ref="D29:E29"/>
    <mergeCell ref="A30:A32"/>
    <mergeCell ref="B30:B32"/>
    <mergeCell ref="C30:C32"/>
    <mergeCell ref="D30:E30"/>
    <mergeCell ref="D31:E31"/>
    <mergeCell ref="D41:E41"/>
    <mergeCell ref="A42:A44"/>
    <mergeCell ref="B42:B44"/>
    <mergeCell ref="C42:C44"/>
    <mergeCell ref="D42:E42"/>
    <mergeCell ref="D43:E43"/>
    <mergeCell ref="D44:E44"/>
    <mergeCell ref="A36:A38"/>
    <mergeCell ref="B36:B38"/>
    <mergeCell ref="D36:E36"/>
    <mergeCell ref="D37:E37"/>
    <mergeCell ref="D38:E38"/>
    <mergeCell ref="A39:A41"/>
    <mergeCell ref="B39:B41"/>
    <mergeCell ref="C39:C41"/>
    <mergeCell ref="D39:E39"/>
    <mergeCell ref="D40:E40"/>
    <mergeCell ref="D50:E50"/>
    <mergeCell ref="A51:A53"/>
    <mergeCell ref="B51:B53"/>
    <mergeCell ref="C51:C53"/>
    <mergeCell ref="D51:E51"/>
    <mergeCell ref="D52:E52"/>
    <mergeCell ref="D53:E53"/>
    <mergeCell ref="A45:A47"/>
    <mergeCell ref="B45:B47"/>
    <mergeCell ref="D45:E45"/>
    <mergeCell ref="D46:E46"/>
    <mergeCell ref="D47:E47"/>
    <mergeCell ref="A48:A50"/>
    <mergeCell ref="B48:B50"/>
    <mergeCell ref="C48:C50"/>
    <mergeCell ref="D48:E48"/>
    <mergeCell ref="D49:E49"/>
    <mergeCell ref="D59:E59"/>
    <mergeCell ref="A60:A62"/>
    <mergeCell ref="B60:B62"/>
    <mergeCell ref="C60:C62"/>
    <mergeCell ref="D60:E60"/>
    <mergeCell ref="D61:E61"/>
    <mergeCell ref="D62:E62"/>
    <mergeCell ref="A54:A56"/>
    <mergeCell ref="B54:B56"/>
    <mergeCell ref="D54:E54"/>
    <mergeCell ref="D55:E55"/>
    <mergeCell ref="D56:E56"/>
    <mergeCell ref="A57:A59"/>
    <mergeCell ref="B57:B59"/>
    <mergeCell ref="C57:C59"/>
    <mergeCell ref="D57:E57"/>
    <mergeCell ref="D58:E58"/>
    <mergeCell ref="D68:E68"/>
    <mergeCell ref="A69:A71"/>
    <mergeCell ref="B69:B71"/>
    <mergeCell ref="D69:E69"/>
    <mergeCell ref="D70:E70"/>
    <mergeCell ref="D71:E71"/>
    <mergeCell ref="A63:A65"/>
    <mergeCell ref="B63:B65"/>
    <mergeCell ref="D63:E63"/>
    <mergeCell ref="D64:E64"/>
    <mergeCell ref="D65:E65"/>
    <mergeCell ref="A66:A68"/>
    <mergeCell ref="B66:B68"/>
    <mergeCell ref="C66:C68"/>
    <mergeCell ref="D66:E66"/>
    <mergeCell ref="D67:E67"/>
    <mergeCell ref="A75:A77"/>
    <mergeCell ref="B75:B77"/>
    <mergeCell ref="C75:C77"/>
    <mergeCell ref="D75:E75"/>
    <mergeCell ref="D76:E76"/>
    <mergeCell ref="D77:E77"/>
    <mergeCell ref="A72:A74"/>
    <mergeCell ref="B72:B74"/>
    <mergeCell ref="C72:C74"/>
    <mergeCell ref="D72:E72"/>
    <mergeCell ref="D73:E73"/>
    <mergeCell ref="D74:E74"/>
    <mergeCell ref="D82:E82"/>
    <mergeCell ref="G82:J82"/>
    <mergeCell ref="D83:E83"/>
    <mergeCell ref="G83:J83"/>
    <mergeCell ref="D84:E84"/>
    <mergeCell ref="D85:E85"/>
    <mergeCell ref="A78:J78"/>
    <mergeCell ref="D79:E79"/>
    <mergeCell ref="G79:J79"/>
    <mergeCell ref="D80:E80"/>
    <mergeCell ref="G80:J80"/>
    <mergeCell ref="D81:E81"/>
    <mergeCell ref="G81:J81"/>
    <mergeCell ref="B92:E92"/>
    <mergeCell ref="F92:J92"/>
    <mergeCell ref="B93:E93"/>
    <mergeCell ref="F93:J93"/>
    <mergeCell ref="B94:J94"/>
    <mergeCell ref="B95:E95"/>
    <mergeCell ref="F95:J95"/>
    <mergeCell ref="D86:E86"/>
    <mergeCell ref="D87:E87"/>
    <mergeCell ref="D88:E88"/>
    <mergeCell ref="A89:J89"/>
    <mergeCell ref="B90:J90"/>
    <mergeCell ref="B91:E91"/>
    <mergeCell ref="F91:J91"/>
    <mergeCell ref="B100:E100"/>
    <mergeCell ref="F100:J100"/>
    <mergeCell ref="B101:E101"/>
    <mergeCell ref="F101:J101"/>
    <mergeCell ref="B102:J102"/>
    <mergeCell ref="B103:E103"/>
    <mergeCell ref="F103:J103"/>
    <mergeCell ref="B96:E96"/>
    <mergeCell ref="F96:J96"/>
    <mergeCell ref="B97:E97"/>
    <mergeCell ref="F97:J97"/>
    <mergeCell ref="B98:J98"/>
    <mergeCell ref="B99:E99"/>
    <mergeCell ref="F99:J99"/>
    <mergeCell ref="B108:E108"/>
    <mergeCell ref="F108:J108"/>
    <mergeCell ref="B109:E109"/>
    <mergeCell ref="F109:J109"/>
    <mergeCell ref="B110:J110"/>
    <mergeCell ref="B111:E111"/>
    <mergeCell ref="F111:J111"/>
    <mergeCell ref="B104:E104"/>
    <mergeCell ref="F104:J104"/>
    <mergeCell ref="B105:E105"/>
    <mergeCell ref="F105:J105"/>
    <mergeCell ref="B106:J106"/>
    <mergeCell ref="B107:E107"/>
    <mergeCell ref="F107:J107"/>
    <mergeCell ref="B116:E116"/>
    <mergeCell ref="F116:J116"/>
    <mergeCell ref="B117:E117"/>
    <mergeCell ref="F117:J117"/>
    <mergeCell ref="B112:E112"/>
    <mergeCell ref="F112:J112"/>
    <mergeCell ref="B113:E113"/>
    <mergeCell ref="F113:J113"/>
    <mergeCell ref="B114:J114"/>
    <mergeCell ref="B115:E115"/>
    <mergeCell ref="F115:J115"/>
  </mergeCells>
  <dataValidations count="1">
    <dataValidation type="list" allowBlank="1" showInputMessage="1" showErrorMessage="1" sqref="D19 D17:E18 D20:E77">
      <formula1>"Kuantitas,Kualitas,Waktu,Biaya"</formula1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256" scale="70" orientation="landscape" horizontalDpi="4294967293" r:id="rId1"/>
  <customProperties>
    <customPr name="LastActive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9B9D9"/>
  </sheetPr>
  <dimension ref="A1:AB134"/>
  <sheetViews>
    <sheetView showGridLines="0" showZeros="0" zoomScale="85" zoomScaleNormal="85" workbookViewId="0">
      <selection activeCell="L8" sqref="L8:O8"/>
    </sheetView>
  </sheetViews>
  <sheetFormatPr defaultRowHeight="15" x14ac:dyDescent="0.25"/>
  <cols>
    <col min="1" max="1" width="5.28515625" customWidth="1"/>
    <col min="2" max="2" width="26.7109375" style="17" customWidth="1"/>
    <col min="3" max="3" width="26.42578125" customWidth="1"/>
    <col min="4" max="4" width="12.85546875" customWidth="1"/>
    <col min="5" max="5" width="4.140625" customWidth="1"/>
    <col min="6" max="6" width="31" customWidth="1"/>
    <col min="7" max="7" width="6.85546875" customWidth="1"/>
    <col min="8" max="8" width="9.7109375" customWidth="1"/>
    <col min="9" max="9" width="6" customWidth="1"/>
    <col min="10" max="10" width="12.140625" customWidth="1"/>
    <col min="11" max="11" width="11.5703125" customWidth="1"/>
    <col min="12" max="12" width="26.28515625" customWidth="1"/>
    <col min="13" max="13" width="30" customWidth="1"/>
    <col min="14" max="14" width="22.42578125" customWidth="1"/>
    <col min="15" max="15" width="16.7109375" customWidth="1"/>
    <col min="16" max="16" width="12.7109375" customWidth="1"/>
    <col min="17" max="28" width="9.140625" hidden="1" customWidth="1"/>
    <col min="29" max="29" width="9.140625" customWidth="1"/>
  </cols>
  <sheetData>
    <row r="1" spans="1:27" x14ac:dyDescent="0.25">
      <c r="A1" s="530" t="s">
        <v>132</v>
      </c>
      <c r="B1" s="530"/>
      <c r="C1" s="530"/>
      <c r="D1" s="530"/>
      <c r="E1" s="530"/>
      <c r="F1" s="530"/>
      <c r="G1" s="530"/>
      <c r="H1" s="530"/>
      <c r="I1" s="530"/>
      <c r="J1" s="530"/>
      <c r="K1" s="530"/>
      <c r="L1" s="530"/>
      <c r="M1" s="530"/>
      <c r="N1" s="530"/>
      <c r="O1" s="530"/>
      <c r="V1" t="s">
        <v>34</v>
      </c>
      <c r="W1" t="s">
        <v>133</v>
      </c>
      <c r="Y1" t="s">
        <v>134</v>
      </c>
      <c r="AA1" t="s">
        <v>97</v>
      </c>
    </row>
    <row r="2" spans="1:27" x14ac:dyDescent="0.25">
      <c r="A2" s="530" t="str">
        <f>UPPER('DATA PEGAWAI'!$H$8)</f>
        <v>KASUBBAG PENYUSUNAN PROGRAM DAN KEUANGAN</v>
      </c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V2" t="s">
        <v>36</v>
      </c>
      <c r="W2" t="s">
        <v>100</v>
      </c>
      <c r="Y2" t="s">
        <v>135</v>
      </c>
      <c r="AA2" t="s">
        <v>102</v>
      </c>
    </row>
    <row r="3" spans="1:27" x14ac:dyDescent="0.25">
      <c r="A3" s="530" t="s">
        <v>35</v>
      </c>
      <c r="B3" s="530"/>
      <c r="C3" s="530"/>
      <c r="D3" s="530"/>
      <c r="E3" s="530"/>
      <c r="F3" s="530"/>
      <c r="G3" s="530"/>
      <c r="H3" s="530"/>
      <c r="I3" s="530"/>
      <c r="J3" s="530"/>
      <c r="K3" s="530"/>
      <c r="L3" s="530"/>
      <c r="M3" s="530"/>
      <c r="N3" s="530"/>
      <c r="O3" s="530"/>
      <c r="V3" t="s">
        <v>38</v>
      </c>
      <c r="W3" t="s">
        <v>99</v>
      </c>
      <c r="AA3" t="s">
        <v>108</v>
      </c>
    </row>
    <row r="4" spans="1:27" ht="9" customHeight="1" x14ac:dyDescent="0.25">
      <c r="A4" s="333"/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V4" t="s">
        <v>39</v>
      </c>
      <c r="AA4" t="s">
        <v>110</v>
      </c>
    </row>
    <row r="5" spans="1:27" x14ac:dyDescent="0.25">
      <c r="A5" s="563" t="s">
        <v>473</v>
      </c>
      <c r="B5" s="563"/>
      <c r="C5" s="563"/>
      <c r="D5" s="563"/>
      <c r="E5" s="563"/>
      <c r="F5" s="563"/>
      <c r="G5" s="563"/>
      <c r="H5" s="563"/>
      <c r="I5" s="563"/>
      <c r="J5" s="563"/>
      <c r="K5" s="563"/>
      <c r="L5" s="563"/>
      <c r="M5" s="563"/>
      <c r="N5" s="563"/>
      <c r="O5" s="563"/>
      <c r="AA5" t="s">
        <v>114</v>
      </c>
    </row>
    <row r="6" spans="1:27" x14ac:dyDescent="0.25">
      <c r="A6" s="17" t="str">
        <f>'DATA PEGAWAI'!C4</f>
        <v>PEMERINTAH KABUPATEN BLITAR</v>
      </c>
      <c r="H6" t="s">
        <v>468</v>
      </c>
    </row>
    <row r="7" spans="1:27" x14ac:dyDescent="0.25">
      <c r="A7" s="330" t="s">
        <v>40</v>
      </c>
      <c r="B7" s="531" t="s">
        <v>3</v>
      </c>
      <c r="C7" s="531"/>
      <c r="D7" s="531"/>
      <c r="E7" s="531"/>
      <c r="F7" s="531"/>
      <c r="G7" s="36" t="s">
        <v>40</v>
      </c>
      <c r="H7" s="506" t="s">
        <v>14</v>
      </c>
      <c r="I7" s="532"/>
      <c r="J7" s="532"/>
      <c r="K7" s="532"/>
      <c r="L7" s="532"/>
      <c r="M7" s="532"/>
      <c r="N7" s="532"/>
      <c r="O7" s="507"/>
      <c r="V7" t="str">
        <f>VLOOKUP(A14,REF!$A$2:$B$6,2,FALSE)</f>
        <v>PIC_2</v>
      </c>
    </row>
    <row r="8" spans="1:27" ht="15" customHeight="1" x14ac:dyDescent="0.25">
      <c r="A8" s="322">
        <v>1</v>
      </c>
      <c r="B8" s="331" t="s">
        <v>41</v>
      </c>
      <c r="C8" s="566" t="str">
        <f>'DATA PEGAWAI'!H5</f>
        <v>MACHSUS, S.Sos.</v>
      </c>
      <c r="D8" s="567"/>
      <c r="E8" s="567"/>
      <c r="F8" s="567"/>
      <c r="G8" s="322">
        <v>1</v>
      </c>
      <c r="H8" s="567" t="s">
        <v>41</v>
      </c>
      <c r="I8" s="567"/>
      <c r="J8" s="567"/>
      <c r="K8" s="567"/>
      <c r="L8" s="494" t="str">
        <f>'DATA PEGAWAI'!H12</f>
        <v>DANY MUSAFA KAMIL, S. Sos. MM.</v>
      </c>
      <c r="M8" s="494"/>
      <c r="N8" s="494"/>
      <c r="O8" s="494"/>
    </row>
    <row r="9" spans="1:27" ht="15" customHeight="1" x14ac:dyDescent="0.25">
      <c r="A9" s="322">
        <v>2</v>
      </c>
      <c r="B9" s="331" t="s">
        <v>9</v>
      </c>
      <c r="C9" s="566" t="str">
        <f>'DATA PEGAWAI'!H6</f>
        <v>19670913 200701 1 023</v>
      </c>
      <c r="D9" s="567"/>
      <c r="E9" s="567"/>
      <c r="F9" s="567"/>
      <c r="G9" s="322">
        <v>2</v>
      </c>
      <c r="H9" s="567" t="s">
        <v>9</v>
      </c>
      <c r="I9" s="567"/>
      <c r="J9" s="567"/>
      <c r="K9" s="567"/>
      <c r="L9" s="494" t="str">
        <f>'DATA PEGAWAI'!H13</f>
        <v>19800104 200312 1 008</v>
      </c>
      <c r="M9" s="494"/>
      <c r="N9" s="494"/>
      <c r="O9" s="494"/>
      <c r="V9" t="s">
        <v>136</v>
      </c>
      <c r="W9" t="s">
        <v>137</v>
      </c>
      <c r="X9" t="s">
        <v>138</v>
      </c>
      <c r="Y9" t="s">
        <v>139</v>
      </c>
      <c r="Z9" t="s">
        <v>134</v>
      </c>
    </row>
    <row r="10" spans="1:27" ht="15" customHeight="1" x14ac:dyDescent="0.25">
      <c r="A10" s="322">
        <v>3</v>
      </c>
      <c r="B10" s="331" t="s">
        <v>42</v>
      </c>
      <c r="C10" s="566" t="str">
        <f>'DATA PEGAWAI'!H7</f>
        <v>Penata Muda Tk. I (III/b)</v>
      </c>
      <c r="D10" s="567"/>
      <c r="E10" s="567"/>
      <c r="F10" s="567"/>
      <c r="G10" s="322">
        <v>3</v>
      </c>
      <c r="H10" s="568" t="s">
        <v>42</v>
      </c>
      <c r="I10" s="568"/>
      <c r="J10" s="568"/>
      <c r="K10" s="568"/>
      <c r="L10" s="494" t="str">
        <f>'DATA PEGAWAI'!H14</f>
        <v>Pembina (IV/a)</v>
      </c>
      <c r="M10" s="494"/>
      <c r="N10" s="494"/>
      <c r="O10" s="494"/>
      <c r="V10">
        <f>COUNTA(N20:N90)</f>
        <v>16</v>
      </c>
      <c r="W10">
        <f>COUNTIF(N20:N90,"Di Bawah Ekspektasi")</f>
        <v>0</v>
      </c>
      <c r="X10">
        <f>COUNTIF($N$20:$N$90,"Sesuai Ekspektasi")</f>
        <v>8</v>
      </c>
      <c r="Y10">
        <f>COUNTIF($N$20:$N$90,"Di Atas Ekspektasi")</f>
        <v>8</v>
      </c>
      <c r="Z10">
        <f>COUNTIF($O$20:$O$90,"Positif")</f>
        <v>60</v>
      </c>
    </row>
    <row r="11" spans="1:27" s="39" customFormat="1" ht="33.75" customHeight="1" x14ac:dyDescent="0.25">
      <c r="A11" s="324">
        <v>4</v>
      </c>
      <c r="B11" s="325" t="s">
        <v>43</v>
      </c>
      <c r="C11" s="495" t="str">
        <f>'DATA PEGAWAI'!H8</f>
        <v>Kasubbag Penyusunan Program dan Keuangan</v>
      </c>
      <c r="D11" s="483"/>
      <c r="E11" s="483"/>
      <c r="F11" s="483"/>
      <c r="G11" s="324">
        <v>4</v>
      </c>
      <c r="H11" s="496" t="s">
        <v>43</v>
      </c>
      <c r="I11" s="496"/>
      <c r="J11" s="496"/>
      <c r="K11" s="496"/>
      <c r="L11" s="494" t="str">
        <f>'DATA PEGAWAI'!H15</f>
        <v>Sekretaris Kecamatan</v>
      </c>
      <c r="M11" s="494"/>
      <c r="N11" s="494"/>
      <c r="O11" s="494"/>
      <c r="W11" s="39">
        <f>W10/$V$10</f>
        <v>0</v>
      </c>
      <c r="X11" s="39">
        <f t="shared" ref="X11:Z11" si="0">X10/$V$10</f>
        <v>0.5</v>
      </c>
      <c r="Y11" s="39">
        <f t="shared" si="0"/>
        <v>0.5</v>
      </c>
      <c r="Z11" s="39">
        <f t="shared" si="0"/>
        <v>3.75</v>
      </c>
    </row>
    <row r="12" spans="1:27" s="39" customFormat="1" ht="33.75" customHeight="1" x14ac:dyDescent="0.25">
      <c r="A12" s="324">
        <v>5</v>
      </c>
      <c r="B12" s="325" t="s">
        <v>44</v>
      </c>
      <c r="C12" s="495" t="str">
        <f>'DATA PEGAWAI'!H9</f>
        <v>Kecamatan Ponggok</v>
      </c>
      <c r="D12" s="483"/>
      <c r="E12" s="483"/>
      <c r="F12" s="483"/>
      <c r="G12" s="324">
        <v>5</v>
      </c>
      <c r="H12" s="496" t="s">
        <v>44</v>
      </c>
      <c r="I12" s="496"/>
      <c r="J12" s="496"/>
      <c r="K12" s="496"/>
      <c r="L12" s="494" t="str">
        <f>'DATA PEGAWAI'!H16</f>
        <v>Kecamatan Ponggok</v>
      </c>
      <c r="M12" s="494"/>
      <c r="N12" s="494"/>
      <c r="O12" s="494"/>
      <c r="V12" s="39" t="str">
        <f>IF(AND(Y11&gt;=0.5,W11=0,Z11&gt;=0.5),"Di Atas Ekspektasi",IF(AND(X11&gt;=0.5,W11&lt;=0.5,Z11&gt;0),"Sesuai Ekspektasi",IF(AND(W11&lt;=1,W11&gt;0.5,Z11&lt;0.5),"Di Bawah Ekspektasi","Sesuai Ekspektasi")))</f>
        <v>Di Atas Ekspektasi</v>
      </c>
    </row>
    <row r="13" spans="1:27" x14ac:dyDescent="0.25">
      <c r="A13" s="569" t="s">
        <v>140</v>
      </c>
      <c r="B13" s="570"/>
      <c r="C13" s="570"/>
      <c r="D13" s="570"/>
      <c r="E13" s="570"/>
      <c r="F13" s="570"/>
      <c r="G13" s="570"/>
      <c r="H13" s="570"/>
      <c r="I13" s="570"/>
      <c r="J13" s="570"/>
      <c r="K13" s="570"/>
      <c r="L13" s="570"/>
      <c r="M13" s="570"/>
      <c r="N13" s="570"/>
      <c r="O13" s="571"/>
    </row>
    <row r="14" spans="1:27" x14ac:dyDescent="0.25">
      <c r="A14" s="564" t="s">
        <v>102</v>
      </c>
      <c r="B14" s="565"/>
      <c r="C14" s="542"/>
      <c r="D14" s="542"/>
      <c r="E14" s="542"/>
      <c r="F14" s="542"/>
      <c r="G14" s="542"/>
      <c r="H14" s="542"/>
      <c r="I14" s="542"/>
      <c r="J14" s="542"/>
      <c r="K14" s="542"/>
      <c r="L14" s="542"/>
      <c r="M14" s="542"/>
      <c r="N14" s="542"/>
      <c r="O14" s="572"/>
    </row>
    <row r="15" spans="1:27" ht="174.75" customHeight="1" x14ac:dyDescent="0.25">
      <c r="A15" s="560" t="s">
        <v>141</v>
      </c>
      <c r="B15" s="561"/>
      <c r="C15" s="561"/>
      <c r="D15" s="561"/>
      <c r="E15" s="561"/>
      <c r="F15" s="561"/>
      <c r="G15" s="561"/>
      <c r="H15" s="561"/>
      <c r="I15" s="561"/>
      <c r="J15" s="561"/>
      <c r="K15" s="561"/>
      <c r="L15" s="561"/>
      <c r="M15" s="561"/>
      <c r="N15" s="310"/>
      <c r="O15" s="323"/>
    </row>
    <row r="16" spans="1:27" x14ac:dyDescent="0.25">
      <c r="A16" s="562" t="s">
        <v>45</v>
      </c>
      <c r="B16" s="562"/>
      <c r="C16" s="562"/>
      <c r="D16" s="562"/>
      <c r="E16" s="562"/>
      <c r="F16" s="562"/>
      <c r="G16" s="562"/>
      <c r="H16" s="562"/>
      <c r="I16" s="562"/>
      <c r="J16" s="562"/>
      <c r="K16" s="562"/>
      <c r="L16" s="562"/>
      <c r="M16" s="562"/>
      <c r="N16" s="516" t="s">
        <v>142</v>
      </c>
      <c r="O16" s="516" t="s">
        <v>143</v>
      </c>
    </row>
    <row r="17" spans="1:17" s="35" customFormat="1" ht="30" customHeight="1" x14ac:dyDescent="0.25">
      <c r="A17" s="326" t="s">
        <v>40</v>
      </c>
      <c r="B17" s="22" t="s">
        <v>46</v>
      </c>
      <c r="C17" s="22" t="s">
        <v>47</v>
      </c>
      <c r="D17" s="508" t="s">
        <v>48</v>
      </c>
      <c r="E17" s="510"/>
      <c r="F17" s="326" t="s">
        <v>49</v>
      </c>
      <c r="G17" s="508" t="s">
        <v>50</v>
      </c>
      <c r="H17" s="509"/>
      <c r="I17" s="509"/>
      <c r="J17" s="510"/>
      <c r="K17" s="508" t="s">
        <v>144</v>
      </c>
      <c r="L17" s="510"/>
      <c r="M17" s="326" t="s">
        <v>145</v>
      </c>
      <c r="N17" s="558"/>
      <c r="O17" s="558"/>
    </row>
    <row r="18" spans="1:17" x14ac:dyDescent="0.25">
      <c r="A18" s="23" t="s">
        <v>51</v>
      </c>
      <c r="B18" s="23" t="s">
        <v>52</v>
      </c>
      <c r="C18" s="23" t="s">
        <v>53</v>
      </c>
      <c r="D18" s="504" t="s">
        <v>54</v>
      </c>
      <c r="E18" s="505"/>
      <c r="F18" s="23" t="s">
        <v>55</v>
      </c>
      <c r="G18" s="504" t="s">
        <v>56</v>
      </c>
      <c r="H18" s="511"/>
      <c r="I18" s="511"/>
      <c r="J18" s="505"/>
      <c r="K18" s="504" t="s">
        <v>146</v>
      </c>
      <c r="L18" s="505"/>
      <c r="M18" s="23" t="s">
        <v>147</v>
      </c>
      <c r="N18" s="558"/>
      <c r="O18" s="558"/>
    </row>
    <row r="19" spans="1:17" x14ac:dyDescent="0.25">
      <c r="A19" s="319" t="s">
        <v>57</v>
      </c>
      <c r="B19" s="320"/>
      <c r="C19" s="320"/>
      <c r="D19" s="320"/>
      <c r="E19" s="320"/>
      <c r="F19" s="320"/>
      <c r="G19" s="320"/>
      <c r="H19" s="320"/>
      <c r="I19" s="320"/>
      <c r="J19" s="320"/>
      <c r="K19" s="320"/>
      <c r="L19" s="320"/>
      <c r="M19" s="321"/>
      <c r="N19" s="559"/>
      <c r="O19" s="559"/>
    </row>
    <row r="20" spans="1:17" ht="50.25" customHeight="1" x14ac:dyDescent="0.25">
      <c r="A20" s="303">
        <f>'SKP SEMESTER 2'!A17</f>
        <v>1</v>
      </c>
      <c r="B20" s="303" t="str">
        <f>'SKP SEMESTER 2'!B17</f>
        <v>Nilai dan Predikat SAKIP Perangkat Daerah</v>
      </c>
      <c r="C20" s="303" t="str">
        <f>'SKP SEMESTER 2'!C17</f>
        <v>Terlaksananya pelaksanaan koordinasi kegiatan perencanaan dan evaluasi perangkat daerah</v>
      </c>
      <c r="D20" s="545" t="str">
        <f>'SKP SEMESTER 2'!D17:E17</f>
        <v>Kuantitas</v>
      </c>
      <c r="E20" s="546"/>
      <c r="F20" s="324" t="str">
        <f>'SKP SEMESTER 2'!F17</f>
        <v>Jumlah laporan koordinasi kegiatan perencanaan dan evaluasi perangkat daerah</v>
      </c>
      <c r="G20" s="328">
        <f>'SKP SEMESTER 2'!G17</f>
        <v>90</v>
      </c>
      <c r="H20" s="327" t="str">
        <f>'SKP SEMESTER 2'!H17</f>
        <v>%</v>
      </c>
      <c r="I20" s="328">
        <f>'SKP SEMESTER 2'!I17</f>
        <v>2</v>
      </c>
      <c r="J20" s="327" t="str">
        <f>'SKP SEMESTER 2'!J17</f>
        <v>laporan</v>
      </c>
      <c r="K20" s="358" t="s">
        <v>464</v>
      </c>
      <c r="L20" s="49" t="s">
        <v>148</v>
      </c>
      <c r="M20" s="50" t="s">
        <v>125</v>
      </c>
      <c r="N20" s="51" t="s">
        <v>133</v>
      </c>
      <c r="O20" s="51" t="s">
        <v>134</v>
      </c>
      <c r="Q20">
        <f>IFERROR(MATCH(N20&amp;O20,'UMPAN BALIK DEFAULT'!$A$2:$F$2,0),"")</f>
        <v>3</v>
      </c>
    </row>
    <row r="21" spans="1:17" ht="30" customHeight="1" x14ac:dyDescent="0.25">
      <c r="A21" s="309"/>
      <c r="B21" s="309"/>
      <c r="C21" s="309"/>
      <c r="D21" s="545" t="str">
        <f>'SKP SEMESTER 2'!D18:E18</f>
        <v>Kualitas</v>
      </c>
      <c r="E21" s="546"/>
      <c r="F21" s="324" t="str">
        <f>'SKP SEMESTER 1'!F18</f>
        <v>Jumlah dokumen perencanaan dan dokumen pengelolaan keuangan yang diselesaikan tepat waktu dan akuntabel</v>
      </c>
      <c r="G21" s="328">
        <f>'SKP SEMESTER 1'!G18</f>
        <v>7</v>
      </c>
      <c r="H21" s="327" t="str">
        <f>'SKP SEMESTER 1'!H18</f>
        <v>Laporan</v>
      </c>
      <c r="I21" s="328">
        <f>'SKP SEMESTER 1'!I18</f>
        <v>8</v>
      </c>
      <c r="J21" s="327" t="str">
        <f>'SKP SEMESTER 1'!J18</f>
        <v>Laporan</v>
      </c>
      <c r="K21" s="358">
        <v>0.9</v>
      </c>
      <c r="L21" s="49" t="s">
        <v>167</v>
      </c>
      <c r="M21" s="50" t="s">
        <v>125</v>
      </c>
      <c r="N21" s="51" t="s">
        <v>133</v>
      </c>
      <c r="O21" s="51" t="s">
        <v>134</v>
      </c>
      <c r="Q21">
        <f>IFERROR(MATCH(N21&amp;O21,'UMPAN BALIK DEFAULT'!$A$2:$F$2,0),"")</f>
        <v>3</v>
      </c>
    </row>
    <row r="22" spans="1:17" ht="39.75" customHeight="1" x14ac:dyDescent="0.25">
      <c r="A22" s="309"/>
      <c r="B22" s="309"/>
      <c r="C22" s="309"/>
      <c r="D22" s="545" t="str">
        <f>'SKP SEMESTER 2'!D19:E19</f>
        <v>Waktu</v>
      </c>
      <c r="E22" s="546"/>
      <c r="F22" s="324" t="str">
        <f>'SKP SEMESTER 1'!F19</f>
        <v xml:space="preserve">Tepat waktu </v>
      </c>
      <c r="G22" s="328">
        <f>'SKP SEMESTER 1'!G19</f>
        <v>5</v>
      </c>
      <c r="H22" s="327" t="str">
        <f>'SKP SEMESTER 1'!H19</f>
        <v>Bulan</v>
      </c>
      <c r="I22" s="328">
        <f>'SKP SEMESTER 1'!I19</f>
        <v>6</v>
      </c>
      <c r="J22" s="327" t="str">
        <f>'SKP SEMESTER 1'!J19</f>
        <v>Bulan</v>
      </c>
      <c r="K22" s="361" t="s">
        <v>446</v>
      </c>
      <c r="L22" s="49" t="s">
        <v>449</v>
      </c>
      <c r="M22" s="50" t="s">
        <v>124</v>
      </c>
      <c r="N22" s="51" t="s">
        <v>100</v>
      </c>
      <c r="O22" s="51" t="s">
        <v>134</v>
      </c>
      <c r="Q22">
        <f>IFERROR(MATCH(N22&amp;O22,'UMPAN BALIK DEFAULT'!$A$2:$F$2,0),"")</f>
        <v>2</v>
      </c>
    </row>
    <row r="23" spans="1:17" ht="50.25" customHeight="1" x14ac:dyDescent="0.25">
      <c r="A23" s="303">
        <f>'SKP SEMESTER 2'!A21</f>
        <v>2</v>
      </c>
      <c r="B23" s="303" t="str">
        <f>'SKP SEMESTER 2'!B21</f>
        <v>Nilai dan Predikat SAKIP Perangkat Daerah</v>
      </c>
      <c r="C23" s="303" t="str">
        <f>'SKP SEMESTER 2'!C21</f>
        <v>Terlaksananya koordinasi kegiatan administrasi umum dan kepegawaian</v>
      </c>
      <c r="D23" s="545" t="str">
        <f>'SKP SEMESTER 2'!D21:E21</f>
        <v>Kuantitas</v>
      </c>
      <c r="E23" s="546"/>
      <c r="F23" s="324" t="str">
        <f>'SKP SEMESTER 2'!F21</f>
        <v>Jumlah laporan koordinasi kegiatan administrasi umum dan kepegawaian</v>
      </c>
      <c r="G23" s="328">
        <f>'SKP SEMESTER 2'!G21</f>
        <v>7</v>
      </c>
      <c r="H23" s="327" t="str">
        <f>'SKP SEMESTER 2'!H21</f>
        <v>laporan</v>
      </c>
      <c r="I23" s="328">
        <f>'SKP SEMESTER 2'!I21</f>
        <v>2</v>
      </c>
      <c r="J23" s="327" t="str">
        <f>'SKP SEMESTER 2'!J21</f>
        <v>laporan</v>
      </c>
      <c r="K23" s="358" t="s">
        <v>464</v>
      </c>
      <c r="L23" s="49" t="s">
        <v>148</v>
      </c>
      <c r="M23" s="50" t="s">
        <v>125</v>
      </c>
      <c r="N23" s="51" t="s">
        <v>133</v>
      </c>
      <c r="O23" s="51" t="s">
        <v>134</v>
      </c>
      <c r="Q23">
        <f>IFERROR(MATCH(N23&amp;O23,'UMPAN BALIK DEFAULT'!$A$2:$F$2,0),"")</f>
        <v>3</v>
      </c>
    </row>
    <row r="24" spans="1:17" ht="20.25" customHeight="1" x14ac:dyDescent="0.25">
      <c r="A24" s="309"/>
      <c r="B24" s="309"/>
      <c r="C24" s="309"/>
      <c r="D24" s="545" t="str">
        <f>'SKP SEMESTER 2'!D22:E22</f>
        <v>Kualitas</v>
      </c>
      <c r="E24" s="546"/>
      <c r="F24" s="324" t="str">
        <f>'SKP SEMESTER 1'!F21</f>
        <v xml:space="preserve">Jumlah dokumen laporan kinerja dan laporan keuangan yang diselesaikan tepat waktu </v>
      </c>
      <c r="G24" s="328">
        <f>'SKP SEMESTER 1'!G21</f>
        <v>1</v>
      </c>
      <c r="H24" s="327" t="str">
        <f>'SKP SEMESTER 1'!H21</f>
        <v>laporan</v>
      </c>
      <c r="I24" s="328">
        <f>'SKP SEMESTER 1'!I21</f>
        <v>2</v>
      </c>
      <c r="J24" s="327" t="str">
        <f>'SKP SEMESTER 1'!J21</f>
        <v>laporan</v>
      </c>
      <c r="K24" s="358">
        <v>1</v>
      </c>
      <c r="L24" s="49" t="s">
        <v>167</v>
      </c>
      <c r="M24" s="50" t="s">
        <v>124</v>
      </c>
      <c r="N24" s="51" t="s">
        <v>100</v>
      </c>
      <c r="O24" s="51" t="s">
        <v>134</v>
      </c>
      <c r="Q24">
        <f>IFERROR(MATCH(N24&amp;O24,'UMPAN BALIK DEFAULT'!$A$2:$F$2,0),"")</f>
        <v>2</v>
      </c>
    </row>
    <row r="25" spans="1:17" x14ac:dyDescent="0.25">
      <c r="A25" s="309"/>
      <c r="B25" s="309"/>
      <c r="C25" s="309"/>
      <c r="D25" s="545" t="str">
        <f>'SKP SEMESTER 2'!D23:E23</f>
        <v>Waktu</v>
      </c>
      <c r="E25" s="546"/>
      <c r="F25" s="324" t="str">
        <f>'SKP SEMESTER 1'!F22</f>
        <v>Tepat waktu</v>
      </c>
      <c r="G25" s="328">
        <f>'SKP SEMESTER 1'!G22</f>
        <v>5</v>
      </c>
      <c r="H25" s="327" t="str">
        <f>'SKP SEMESTER 1'!H22</f>
        <v>Bulan</v>
      </c>
      <c r="I25" s="328">
        <f>'SKP SEMESTER 1'!I22</f>
        <v>6</v>
      </c>
      <c r="J25" s="327" t="str">
        <f>'SKP SEMESTER 1'!J22</f>
        <v>Bulan</v>
      </c>
      <c r="K25" s="48" t="s">
        <v>446</v>
      </c>
      <c r="L25" s="49" t="s">
        <v>449</v>
      </c>
      <c r="M25" s="50" t="s">
        <v>124</v>
      </c>
      <c r="N25" s="51" t="s">
        <v>100</v>
      </c>
      <c r="O25" s="51" t="s">
        <v>134</v>
      </c>
      <c r="Q25">
        <f>IFERROR(MATCH(N25&amp;O25,'UMPAN BALIK DEFAULT'!$A$2:$F$2,0),"")</f>
        <v>2</v>
      </c>
    </row>
    <row r="26" spans="1:17" ht="60" customHeight="1" x14ac:dyDescent="0.25">
      <c r="A26" s="303">
        <f>'SKP SEMESTER 2'!A24</f>
        <v>3</v>
      </c>
      <c r="B26" s="303" t="str">
        <f>'SKP SEMESTER 2'!B24</f>
        <v>Nilai dan Predikat SAKIP Perangkat Daerah</v>
      </c>
      <c r="C26" s="303" t="str">
        <f>'SKP SEMESTER 2'!C24</f>
        <v>Terlaksananya koordinasi kegiatan perencanaan keuangan daerah</v>
      </c>
      <c r="D26" s="545" t="str">
        <f>'SKP SEMESTER 2'!D24:E24</f>
        <v>Kuantitas</v>
      </c>
      <c r="E26" s="546"/>
      <c r="F26" s="324" t="str">
        <f>'SKP SEMESTER 2'!F24</f>
        <v>Jumlah  laporan koordinasi kegiatan perencanaan keuangan daerah</v>
      </c>
      <c r="G26" s="328">
        <f>'SKP SEMESTER 2'!G24</f>
        <v>0</v>
      </c>
      <c r="H26" s="327">
        <f>'SKP SEMESTER 2'!H24</f>
        <v>0</v>
      </c>
      <c r="I26" s="328">
        <f>'SKP SEMESTER 2'!I24</f>
        <v>2</v>
      </c>
      <c r="J26" s="327" t="str">
        <f>'SKP SEMESTER 2'!J24</f>
        <v>laporan</v>
      </c>
      <c r="K26" s="358" t="s">
        <v>464</v>
      </c>
      <c r="L26" s="49" t="s">
        <v>148</v>
      </c>
      <c r="M26" s="50" t="s">
        <v>124</v>
      </c>
      <c r="N26" s="51" t="s">
        <v>100</v>
      </c>
      <c r="O26" s="51" t="s">
        <v>134</v>
      </c>
      <c r="Q26">
        <f>IFERROR(MATCH(N26&amp;O26,'UMPAN BALIK DEFAULT'!$A$2:$F$2,0),"")</f>
        <v>2</v>
      </c>
    </row>
    <row r="27" spans="1:17" x14ac:dyDescent="0.25">
      <c r="A27" s="309"/>
      <c r="B27" s="309"/>
      <c r="C27" s="309"/>
      <c r="D27" s="545" t="str">
        <f>'SKP SEMESTER 2'!D25:E25</f>
        <v>Kualitas</v>
      </c>
      <c r="E27" s="546"/>
      <c r="F27" s="324">
        <f>'SKP SEMESTER 1'!F24</f>
        <v>0</v>
      </c>
      <c r="G27" s="328">
        <f>'SKP SEMESTER 1'!G24</f>
        <v>0</v>
      </c>
      <c r="H27" s="327">
        <f>'SKP SEMESTER 1'!H24</f>
        <v>0</v>
      </c>
      <c r="I27" s="328">
        <f>'SKP SEMESTER 1'!I24</f>
        <v>0</v>
      </c>
      <c r="J27" s="327">
        <f>'SKP SEMESTER 1'!J24</f>
        <v>0</v>
      </c>
      <c r="K27" s="358">
        <v>0.95</v>
      </c>
      <c r="L27" s="49" t="s">
        <v>167</v>
      </c>
      <c r="M27" s="50" t="s">
        <v>124</v>
      </c>
      <c r="N27" s="51" t="s">
        <v>100</v>
      </c>
      <c r="O27" s="51" t="s">
        <v>134</v>
      </c>
      <c r="Q27">
        <f>IFERROR(MATCH(N27&amp;O27,'UMPAN BALIK DEFAULT'!$A$2:$F$2,0),"")</f>
        <v>2</v>
      </c>
    </row>
    <row r="28" spans="1:17" x14ac:dyDescent="0.25">
      <c r="A28" s="309"/>
      <c r="B28" s="309"/>
      <c r="C28" s="309"/>
      <c r="D28" s="545" t="str">
        <f>'SKP SEMESTER 2'!D26:E26</f>
        <v>Waktu</v>
      </c>
      <c r="E28" s="546"/>
      <c r="F28" s="324">
        <f>'SKP SEMESTER 1'!F25</f>
        <v>0</v>
      </c>
      <c r="G28" s="328">
        <f>'SKP SEMESTER 1'!G25</f>
        <v>0</v>
      </c>
      <c r="H28" s="327">
        <f>'SKP SEMESTER 1'!H25</f>
        <v>0</v>
      </c>
      <c r="I28" s="328">
        <f>'SKP SEMESTER 1'!I25</f>
        <v>0</v>
      </c>
      <c r="J28" s="327">
        <f>'SKP SEMESTER 1'!J25</f>
        <v>0</v>
      </c>
      <c r="K28" s="48" t="s">
        <v>446</v>
      </c>
      <c r="L28" s="49" t="s">
        <v>449</v>
      </c>
      <c r="M28" s="50" t="s">
        <v>125</v>
      </c>
      <c r="N28" s="51" t="s">
        <v>133</v>
      </c>
      <c r="O28" s="51" t="s">
        <v>134</v>
      </c>
      <c r="Q28">
        <f>IFERROR(MATCH(N28&amp;O28,'UMPAN BALIK DEFAULT'!$A$2:$F$2,0),"")</f>
        <v>3</v>
      </c>
    </row>
    <row r="29" spans="1:17" ht="60" customHeight="1" x14ac:dyDescent="0.25">
      <c r="A29" s="303">
        <f>'SKP SEMESTER 2'!A27</f>
        <v>0</v>
      </c>
      <c r="B29" s="303">
        <f>'SKP SEMESTER 2'!B27</f>
        <v>0</v>
      </c>
      <c r="C29" s="303">
        <f>'SKP SEMESTER 2'!C27</f>
        <v>0</v>
      </c>
      <c r="D29" s="545">
        <f>'SKP SEMESTER 2'!D27:E27</f>
        <v>0</v>
      </c>
      <c r="E29" s="546"/>
      <c r="F29" s="324">
        <f>'SKP SEMESTER 2'!F27</f>
        <v>0</v>
      </c>
      <c r="G29" s="328">
        <f>'SKP SEMESTER 2'!G27</f>
        <v>0</v>
      </c>
      <c r="H29" s="327">
        <f>'SKP SEMESTER 2'!H27</f>
        <v>0</v>
      </c>
      <c r="I29" s="328">
        <f>'SKP SEMESTER 2'!I27</f>
        <v>0</v>
      </c>
      <c r="J29" s="327">
        <f>'SKP SEMESTER 2'!J27</f>
        <v>0</v>
      </c>
      <c r="K29" s="358">
        <v>1</v>
      </c>
      <c r="L29" s="49" t="s">
        <v>167</v>
      </c>
      <c r="M29" s="50" t="s">
        <v>124</v>
      </c>
      <c r="N29" s="51" t="s">
        <v>100</v>
      </c>
      <c r="O29" s="51" t="s">
        <v>134</v>
      </c>
      <c r="Q29">
        <f>IFERROR(MATCH(N29&amp;O29,'UMPAN BALIK DEFAULT'!$A$2:$F$2,0),"")</f>
        <v>2</v>
      </c>
    </row>
    <row r="30" spans="1:17" x14ac:dyDescent="0.25">
      <c r="A30" s="309"/>
      <c r="B30" s="309"/>
      <c r="C30" s="309"/>
      <c r="D30" s="545">
        <f>'SKP SEMESTER 2'!D28:E28</f>
        <v>0</v>
      </c>
      <c r="E30" s="546"/>
      <c r="F30" s="324">
        <f>'SKP SEMESTER 1'!F27</f>
        <v>0</v>
      </c>
      <c r="G30" s="328">
        <f>'SKP SEMESTER 1'!G27</f>
        <v>0</v>
      </c>
      <c r="H30" s="327">
        <f>'SKP SEMESTER 1'!H27</f>
        <v>0</v>
      </c>
      <c r="I30" s="328">
        <f>'SKP SEMESTER 1'!I27</f>
        <v>0</v>
      </c>
      <c r="J30" s="327">
        <f>'SKP SEMESTER 1'!J27</f>
        <v>0</v>
      </c>
      <c r="K30" s="358"/>
      <c r="L30" s="49"/>
      <c r="M30" s="50" t="s">
        <v>125</v>
      </c>
      <c r="N30" s="51" t="s">
        <v>133</v>
      </c>
      <c r="O30" s="51" t="s">
        <v>134</v>
      </c>
      <c r="Q30">
        <f>IFERROR(MATCH(N30&amp;O30,'UMPAN BALIK DEFAULT'!$A$2:$F$2,0),"")</f>
        <v>3</v>
      </c>
    </row>
    <row r="31" spans="1:17" x14ac:dyDescent="0.25">
      <c r="A31" s="309"/>
      <c r="B31" s="309"/>
      <c r="C31" s="309"/>
      <c r="D31" s="545">
        <f>'SKP SEMESTER 2'!D29:E29</f>
        <v>0</v>
      </c>
      <c r="E31" s="546"/>
      <c r="F31" s="324">
        <f>'SKP SEMESTER 1'!F28</f>
        <v>0</v>
      </c>
      <c r="G31" s="328">
        <f>'SKP SEMESTER 1'!G28</f>
        <v>0</v>
      </c>
      <c r="H31" s="327">
        <f>'SKP SEMESTER 1'!H28</f>
        <v>0</v>
      </c>
      <c r="I31" s="328">
        <f>'SKP SEMESTER 1'!I28</f>
        <v>0</v>
      </c>
      <c r="J31" s="327">
        <f>'SKP SEMESTER 1'!J28</f>
        <v>0</v>
      </c>
      <c r="K31" s="362"/>
      <c r="L31" s="49"/>
      <c r="M31" s="50" t="s">
        <v>125</v>
      </c>
      <c r="N31" s="51" t="s">
        <v>133</v>
      </c>
      <c r="O31" s="51" t="s">
        <v>134</v>
      </c>
      <c r="Q31">
        <f>IFERROR(MATCH(N31&amp;O31,'UMPAN BALIK DEFAULT'!$A$2:$F$2,0),"")</f>
        <v>3</v>
      </c>
    </row>
    <row r="32" spans="1:17" ht="60" customHeight="1" x14ac:dyDescent="0.25">
      <c r="A32" s="303">
        <f>'SKP SEMESTER 2'!A30</f>
        <v>5</v>
      </c>
      <c r="B32" s="303">
        <f>'SKP SEMESTER 2'!B30</f>
        <v>0</v>
      </c>
      <c r="C32" s="303">
        <f>'SKP SEMESTER 2'!C30</f>
        <v>0</v>
      </c>
      <c r="D32" s="545">
        <f>'SKP SEMESTER 2'!D30:E30</f>
        <v>0</v>
      </c>
      <c r="E32" s="546"/>
      <c r="F32" s="324">
        <f>'SKP SEMESTER 2'!F30</f>
        <v>0</v>
      </c>
      <c r="G32" s="328">
        <f>'SKP SEMESTER 2'!G30</f>
        <v>0</v>
      </c>
      <c r="H32" s="327">
        <f>'SKP SEMESTER 2'!H30</f>
        <v>0</v>
      </c>
      <c r="I32" s="328">
        <f>'SKP SEMESTER 2'!I30</f>
        <v>0</v>
      </c>
      <c r="J32" s="327">
        <f>'SKP SEMESTER 2'!J30</f>
        <v>0</v>
      </c>
      <c r="K32" s="358"/>
      <c r="L32" s="49"/>
      <c r="M32" s="50" t="s">
        <v>125</v>
      </c>
      <c r="N32" s="51" t="s">
        <v>133</v>
      </c>
      <c r="O32" s="51" t="s">
        <v>134</v>
      </c>
      <c r="Q32">
        <f>IFERROR(MATCH(N32&amp;O32,'UMPAN BALIK DEFAULT'!$A$2:$F$2,0),"")</f>
        <v>3</v>
      </c>
    </row>
    <row r="33" spans="1:17" x14ac:dyDescent="0.25">
      <c r="A33" s="309"/>
      <c r="B33" s="309"/>
      <c r="C33" s="309"/>
      <c r="D33" s="545">
        <f>'SKP SEMESTER 2'!D31:E31</f>
        <v>0</v>
      </c>
      <c r="E33" s="546"/>
      <c r="F33" s="339"/>
      <c r="G33" s="342"/>
      <c r="H33" s="341"/>
      <c r="I33" s="342"/>
      <c r="J33" s="341"/>
      <c r="K33" s="358"/>
      <c r="L33" s="49"/>
      <c r="M33" s="50" t="s">
        <v>124</v>
      </c>
      <c r="N33" s="51" t="s">
        <v>100</v>
      </c>
      <c r="O33" s="51" t="s">
        <v>134</v>
      </c>
      <c r="Q33">
        <f>IFERROR(MATCH(N33&amp;O33,'UMPAN BALIK DEFAULT'!$A$2:$F$2,0),"")</f>
        <v>2</v>
      </c>
    </row>
    <row r="34" spans="1:17" x14ac:dyDescent="0.25">
      <c r="A34" s="309"/>
      <c r="B34" s="309"/>
      <c r="C34" s="309"/>
      <c r="D34" s="545">
        <f>'SKP SEMESTER 2'!D32:E32</f>
        <v>0</v>
      </c>
      <c r="E34" s="546"/>
      <c r="F34" s="339"/>
      <c r="G34" s="342"/>
      <c r="H34" s="341"/>
      <c r="I34" s="342"/>
      <c r="J34" s="341"/>
      <c r="K34" s="362"/>
      <c r="L34" s="49"/>
      <c r="M34" s="50" t="s">
        <v>125</v>
      </c>
      <c r="N34" s="51" t="s">
        <v>133</v>
      </c>
      <c r="O34" s="51" t="s">
        <v>134</v>
      </c>
      <c r="Q34">
        <f>IFERROR(MATCH(N34&amp;O34,'UMPAN BALIK DEFAULT'!$A$2:$F$2,0),"")</f>
        <v>3</v>
      </c>
    </row>
    <row r="35" spans="1:17" ht="60" hidden="1" customHeight="1" x14ac:dyDescent="0.25">
      <c r="A35" s="303">
        <f>'SKP SEMESTER 2'!A33</f>
        <v>6</v>
      </c>
      <c r="B35" s="303">
        <f>'SKP SEMESTER 2'!B33</f>
        <v>0</v>
      </c>
      <c r="C35" s="303">
        <f>'SKP SEMESTER 2'!C33</f>
        <v>0</v>
      </c>
      <c r="D35" s="545">
        <f>'SKP SEMESTER 2'!D33:E33</f>
        <v>0</v>
      </c>
      <c r="E35" s="546"/>
      <c r="F35" s="324">
        <f>'SKP SEMESTER 2'!F33</f>
        <v>0</v>
      </c>
      <c r="G35" s="328">
        <f>'SKP SEMESTER 2'!G33</f>
        <v>0</v>
      </c>
      <c r="H35" s="327">
        <f>'SKP SEMESTER 2'!H33</f>
        <v>0</v>
      </c>
      <c r="I35" s="328">
        <f>'SKP SEMESTER 2'!I33</f>
        <v>0</v>
      </c>
      <c r="J35" s="327">
        <f>'SKP SEMESTER 2'!J33</f>
        <v>0</v>
      </c>
      <c r="K35" s="48"/>
      <c r="L35" s="49"/>
      <c r="M35" s="50"/>
      <c r="N35" s="51"/>
      <c r="O35" s="51" t="s">
        <v>134</v>
      </c>
      <c r="Q35" t="str">
        <f>IFERROR(MATCH(N35&amp;O35,'UMPAN BALIK DEFAULT'!$A$2:$F$2,0),"")</f>
        <v/>
      </c>
    </row>
    <row r="36" spans="1:17" hidden="1" x14ac:dyDescent="0.25">
      <c r="A36" s="309"/>
      <c r="B36" s="309"/>
      <c r="C36" s="309"/>
      <c r="D36" s="545">
        <f>'SKP SEMESTER 2'!D34:E34</f>
        <v>0</v>
      </c>
      <c r="E36" s="546"/>
      <c r="F36" s="324">
        <f>'SKP SEMESTER 1'!F33</f>
        <v>0</v>
      </c>
      <c r="G36" s="328">
        <f>'SKP SEMESTER 1'!G33</f>
        <v>0</v>
      </c>
      <c r="H36" s="327">
        <f>'SKP SEMESTER 1'!H33</f>
        <v>0</v>
      </c>
      <c r="I36" s="328">
        <f>'SKP SEMESTER 1'!I33</f>
        <v>0</v>
      </c>
      <c r="J36" s="327">
        <f>'SKP SEMESTER 1'!J33</f>
        <v>0</v>
      </c>
      <c r="K36" s="48"/>
      <c r="L36" s="49"/>
      <c r="M36" s="50"/>
      <c r="N36" s="51"/>
      <c r="O36" s="51" t="s">
        <v>134</v>
      </c>
      <c r="Q36" t="str">
        <f>IFERROR(MATCH(N36&amp;O36,'UMPAN BALIK DEFAULT'!$A$2:$F$2,0),"")</f>
        <v/>
      </c>
    </row>
    <row r="37" spans="1:17" hidden="1" x14ac:dyDescent="0.25">
      <c r="A37" s="309"/>
      <c r="B37" s="309"/>
      <c r="C37" s="309"/>
      <c r="D37" s="545">
        <f>'SKP SEMESTER 2'!D35:E35</f>
        <v>0</v>
      </c>
      <c r="E37" s="546"/>
      <c r="F37" s="324">
        <f>'SKP SEMESTER 1'!F33</f>
        <v>0</v>
      </c>
      <c r="G37" s="328">
        <f>'SKP SEMESTER 1'!G34</f>
        <v>0</v>
      </c>
      <c r="H37" s="327">
        <f>'SKP SEMESTER 1'!H34</f>
        <v>0</v>
      </c>
      <c r="I37" s="328">
        <f>'SKP SEMESTER 1'!I34</f>
        <v>0</v>
      </c>
      <c r="J37" s="327">
        <f>'SKP SEMESTER 1'!J34</f>
        <v>0</v>
      </c>
      <c r="K37" s="48"/>
      <c r="L37" s="49"/>
      <c r="M37" s="50"/>
      <c r="N37" s="51"/>
      <c r="O37" s="51" t="s">
        <v>134</v>
      </c>
      <c r="Q37" t="str">
        <f>IFERROR(MATCH(N37&amp;O37,'UMPAN BALIK DEFAULT'!$A$2:$F$2,0),"")</f>
        <v/>
      </c>
    </row>
    <row r="38" spans="1:17" ht="60" hidden="1" customHeight="1" x14ac:dyDescent="0.25">
      <c r="A38" s="303">
        <f>'SKP SEMESTER 2'!A36</f>
        <v>7</v>
      </c>
      <c r="B38" s="303">
        <f>'SKP SEMESTER 2'!B36</f>
        <v>0</v>
      </c>
      <c r="C38" s="303">
        <f>'SKP SEMESTER 2'!C36</f>
        <v>0</v>
      </c>
      <c r="D38" s="545">
        <f>'SKP SEMESTER 2'!D36:E36</f>
        <v>0</v>
      </c>
      <c r="E38" s="546"/>
      <c r="F38" s="324">
        <f>'SKP SEMESTER 2'!F36</f>
        <v>0</v>
      </c>
      <c r="G38" s="328">
        <f>'SKP SEMESTER 2'!G36</f>
        <v>0</v>
      </c>
      <c r="H38" s="327">
        <f>'SKP SEMESTER 2'!H36</f>
        <v>0</v>
      </c>
      <c r="I38" s="328">
        <f>'SKP SEMESTER 2'!I36</f>
        <v>0</v>
      </c>
      <c r="J38" s="327">
        <f>'SKP SEMESTER 2'!J36</f>
        <v>0</v>
      </c>
      <c r="K38" s="48"/>
      <c r="L38" s="49"/>
      <c r="M38" s="50"/>
      <c r="N38" s="51"/>
      <c r="O38" s="51" t="s">
        <v>134</v>
      </c>
      <c r="Q38" t="str">
        <f>IFERROR(MATCH(N38&amp;O38,'UMPAN BALIK DEFAULT'!$A$2:$F$2,0),"")</f>
        <v/>
      </c>
    </row>
    <row r="39" spans="1:17" hidden="1" x14ac:dyDescent="0.25">
      <c r="A39" s="309"/>
      <c r="B39" s="309"/>
      <c r="C39" s="309"/>
      <c r="D39" s="545">
        <f>'SKP SEMESTER 2'!D37:E37</f>
        <v>0</v>
      </c>
      <c r="E39" s="546"/>
      <c r="F39" s="324">
        <f>'SKP SEMESTER 1'!F36</f>
        <v>0</v>
      </c>
      <c r="G39" s="328">
        <f>'SKP SEMESTER 1'!G36</f>
        <v>0</v>
      </c>
      <c r="H39" s="327">
        <f>'SKP SEMESTER 1'!H36</f>
        <v>0</v>
      </c>
      <c r="I39" s="328">
        <f>'SKP SEMESTER 1'!I36</f>
        <v>0</v>
      </c>
      <c r="J39" s="327">
        <f>'SKP SEMESTER 1'!J36</f>
        <v>0</v>
      </c>
      <c r="K39" s="48"/>
      <c r="L39" s="49"/>
      <c r="M39" s="50"/>
      <c r="N39" s="51"/>
      <c r="O39" s="51" t="s">
        <v>134</v>
      </c>
      <c r="Q39" t="str">
        <f>IFERROR(MATCH(N39&amp;O39,'UMPAN BALIK DEFAULT'!$A$2:$F$2,0),"")</f>
        <v/>
      </c>
    </row>
    <row r="40" spans="1:17" hidden="1" x14ac:dyDescent="0.25">
      <c r="A40" s="309"/>
      <c r="B40" s="309"/>
      <c r="C40" s="309"/>
      <c r="D40" s="545">
        <f>'SKP SEMESTER 2'!D38:E38</f>
        <v>0</v>
      </c>
      <c r="E40" s="546"/>
      <c r="F40" s="324">
        <f>'SKP SEMESTER 1'!F36</f>
        <v>0</v>
      </c>
      <c r="G40" s="328">
        <f>'SKP SEMESTER 1'!G37</f>
        <v>0</v>
      </c>
      <c r="H40" s="327">
        <f>'SKP SEMESTER 1'!H37</f>
        <v>0</v>
      </c>
      <c r="I40" s="328">
        <f>'SKP SEMESTER 1'!I37</f>
        <v>0</v>
      </c>
      <c r="J40" s="327">
        <f>'SKP SEMESTER 1'!J37</f>
        <v>0</v>
      </c>
      <c r="K40" s="48"/>
      <c r="L40" s="49"/>
      <c r="M40" s="50"/>
      <c r="N40" s="51"/>
      <c r="O40" s="51" t="s">
        <v>134</v>
      </c>
      <c r="Q40" t="str">
        <f>IFERROR(MATCH(N40&amp;O40,'UMPAN BALIK DEFAULT'!$A$2:$F$2,0),"")</f>
        <v/>
      </c>
    </row>
    <row r="41" spans="1:17" ht="60" hidden="1" customHeight="1" x14ac:dyDescent="0.25">
      <c r="A41" s="303">
        <f>'SKP SEMESTER 2'!A39</f>
        <v>8</v>
      </c>
      <c r="B41" s="303">
        <f>'SKP SEMESTER 2'!B39</f>
        <v>0</v>
      </c>
      <c r="C41" s="303">
        <f>'SKP SEMESTER 2'!C39</f>
        <v>0</v>
      </c>
      <c r="D41" s="545">
        <f>'SKP SEMESTER 2'!D39:E39</f>
        <v>0</v>
      </c>
      <c r="E41" s="546"/>
      <c r="F41" s="324">
        <f>'SKP SEMESTER 2'!F39</f>
        <v>0</v>
      </c>
      <c r="G41" s="328">
        <f>'SKP SEMESTER 2'!G39</f>
        <v>0</v>
      </c>
      <c r="H41" s="327">
        <f>'SKP SEMESTER 2'!H39</f>
        <v>0</v>
      </c>
      <c r="I41" s="328">
        <f>'SKP SEMESTER 2'!I39</f>
        <v>0</v>
      </c>
      <c r="J41" s="327">
        <f>'SKP SEMESTER 2'!J39</f>
        <v>0</v>
      </c>
      <c r="K41" s="48"/>
      <c r="L41" s="49"/>
      <c r="M41" s="50"/>
      <c r="N41" s="51"/>
      <c r="O41" s="51" t="s">
        <v>134</v>
      </c>
      <c r="Q41" t="str">
        <f>IFERROR(MATCH(N41&amp;O41,'UMPAN BALIK DEFAULT'!$A$2:$F$2,0),"")</f>
        <v/>
      </c>
    </row>
    <row r="42" spans="1:17" hidden="1" x14ac:dyDescent="0.25">
      <c r="A42" s="309"/>
      <c r="B42" s="309"/>
      <c r="C42" s="309"/>
      <c r="D42" s="545">
        <f>'SKP SEMESTER 2'!D40:E40</f>
        <v>0</v>
      </c>
      <c r="E42" s="546"/>
      <c r="F42" s="324">
        <f>'SKP SEMESTER 1'!F39</f>
        <v>0</v>
      </c>
      <c r="G42" s="328">
        <f>'SKP SEMESTER 1'!G39</f>
        <v>0</v>
      </c>
      <c r="H42" s="327">
        <f>'SKP SEMESTER 1'!H39</f>
        <v>0</v>
      </c>
      <c r="I42" s="328">
        <f>'SKP SEMESTER 1'!I39</f>
        <v>0</v>
      </c>
      <c r="J42" s="327">
        <f>'SKP SEMESTER 1'!J39</f>
        <v>0</v>
      </c>
      <c r="K42" s="48"/>
      <c r="L42" s="49"/>
      <c r="M42" s="50"/>
      <c r="N42" s="51"/>
      <c r="O42" s="51" t="s">
        <v>134</v>
      </c>
      <c r="Q42" t="str">
        <f>IFERROR(MATCH(N42&amp;O42,'UMPAN BALIK DEFAULT'!$A$2:$F$2,0),"")</f>
        <v/>
      </c>
    </row>
    <row r="43" spans="1:17" hidden="1" x14ac:dyDescent="0.25">
      <c r="A43" s="309"/>
      <c r="B43" s="309"/>
      <c r="C43" s="309"/>
      <c r="D43" s="545">
        <f>'SKP SEMESTER 2'!D41:E41</f>
        <v>0</v>
      </c>
      <c r="E43" s="546"/>
      <c r="F43" s="324">
        <f>'SKP SEMESTER 1'!F39</f>
        <v>0</v>
      </c>
      <c r="G43" s="328">
        <f>'SKP SEMESTER 1'!G40</f>
        <v>0</v>
      </c>
      <c r="H43" s="327">
        <f>'SKP SEMESTER 1'!H40</f>
        <v>0</v>
      </c>
      <c r="I43" s="328">
        <f>'SKP SEMESTER 1'!I40</f>
        <v>0</v>
      </c>
      <c r="J43" s="327">
        <f>'SKP SEMESTER 1'!J40</f>
        <v>0</v>
      </c>
      <c r="K43" s="48"/>
      <c r="L43" s="49"/>
      <c r="M43" s="50"/>
      <c r="N43" s="51"/>
      <c r="O43" s="51" t="s">
        <v>134</v>
      </c>
      <c r="Q43" t="str">
        <f>IFERROR(MATCH(N43&amp;O43,'UMPAN BALIK DEFAULT'!$A$2:$F$2,0),"")</f>
        <v/>
      </c>
    </row>
    <row r="44" spans="1:17" ht="60" hidden="1" customHeight="1" x14ac:dyDescent="0.25">
      <c r="A44" s="303">
        <f>'SKP SEMESTER 2'!A42</f>
        <v>9</v>
      </c>
      <c r="B44" s="303">
        <f>'SKP SEMESTER 2'!B42</f>
        <v>0</v>
      </c>
      <c r="C44" s="303">
        <f>'SKP SEMESTER 2'!C42</f>
        <v>0</v>
      </c>
      <c r="D44" s="545">
        <f>'SKP SEMESTER 2'!D42:E42</f>
        <v>0</v>
      </c>
      <c r="E44" s="546"/>
      <c r="F44" s="324">
        <f>'SKP SEMESTER 2'!F42</f>
        <v>0</v>
      </c>
      <c r="G44" s="328">
        <f>'SKP SEMESTER 2'!G42</f>
        <v>0</v>
      </c>
      <c r="H44" s="327">
        <f>'SKP SEMESTER 2'!H42</f>
        <v>0</v>
      </c>
      <c r="I44" s="328">
        <f>'SKP SEMESTER 2'!I42</f>
        <v>0</v>
      </c>
      <c r="J44" s="327">
        <f>'SKP SEMESTER 2'!J42</f>
        <v>0</v>
      </c>
      <c r="K44" s="48"/>
      <c r="L44" s="49"/>
      <c r="M44" s="50"/>
      <c r="N44" s="51"/>
      <c r="O44" s="51" t="s">
        <v>134</v>
      </c>
      <c r="Q44" t="str">
        <f>IFERROR(MATCH(N44&amp;O44,'UMPAN BALIK DEFAULT'!$A$2:$F$2,0),"")</f>
        <v/>
      </c>
    </row>
    <row r="45" spans="1:17" hidden="1" x14ac:dyDescent="0.25">
      <c r="A45" s="309"/>
      <c r="B45" s="309"/>
      <c r="C45" s="309"/>
      <c r="D45" s="545">
        <f>'SKP SEMESTER 2'!D43:E43</f>
        <v>0</v>
      </c>
      <c r="E45" s="546"/>
      <c r="F45" s="324">
        <f>'SKP SEMESTER 1'!F42</f>
        <v>0</v>
      </c>
      <c r="G45" s="328">
        <f>'SKP SEMESTER 1'!G42</f>
        <v>0</v>
      </c>
      <c r="H45" s="327">
        <f>'SKP SEMESTER 1'!H42</f>
        <v>0</v>
      </c>
      <c r="I45" s="328">
        <f>'SKP SEMESTER 1'!I42</f>
        <v>0</v>
      </c>
      <c r="J45" s="327">
        <f>'SKP SEMESTER 1'!J42</f>
        <v>0</v>
      </c>
      <c r="K45" s="48"/>
      <c r="L45" s="49"/>
      <c r="M45" s="50"/>
      <c r="N45" s="51"/>
      <c r="O45" s="51" t="s">
        <v>134</v>
      </c>
      <c r="Q45" t="str">
        <f>IFERROR(MATCH(N45&amp;O45,'UMPAN BALIK DEFAULT'!$A$2:$F$2,0),"")</f>
        <v/>
      </c>
    </row>
    <row r="46" spans="1:17" hidden="1" x14ac:dyDescent="0.25">
      <c r="A46" s="309"/>
      <c r="B46" s="309"/>
      <c r="C46" s="309"/>
      <c r="D46" s="545">
        <f>'SKP SEMESTER 2'!D44:E44</f>
        <v>0</v>
      </c>
      <c r="E46" s="546"/>
      <c r="F46" s="324">
        <f>'SKP SEMESTER 1'!F42</f>
        <v>0</v>
      </c>
      <c r="G46" s="328">
        <f>'SKP SEMESTER 1'!G43</f>
        <v>0</v>
      </c>
      <c r="H46" s="327">
        <f>'SKP SEMESTER 1'!H43</f>
        <v>0</v>
      </c>
      <c r="I46" s="328">
        <f>'SKP SEMESTER 1'!I43</f>
        <v>0</v>
      </c>
      <c r="J46" s="327">
        <f>'SKP SEMESTER 1'!J43</f>
        <v>0</v>
      </c>
      <c r="K46" s="48"/>
      <c r="L46" s="49"/>
      <c r="M46" s="50"/>
      <c r="N46" s="51"/>
      <c r="O46" s="51" t="s">
        <v>134</v>
      </c>
      <c r="Q46" t="str">
        <f>IFERROR(MATCH(N46&amp;O46,'UMPAN BALIK DEFAULT'!$A$2:$F$2,0),"")</f>
        <v/>
      </c>
    </row>
    <row r="47" spans="1:17" ht="60" hidden="1" customHeight="1" x14ac:dyDescent="0.25">
      <c r="A47" s="303">
        <f>'SKP SEMESTER 2'!A45</f>
        <v>10</v>
      </c>
      <c r="B47" s="303">
        <f>'SKP SEMESTER 2'!B45</f>
        <v>0</v>
      </c>
      <c r="C47" s="303">
        <f>'SKP SEMESTER 2'!C45</f>
        <v>0</v>
      </c>
      <c r="D47" s="545">
        <f>'SKP SEMESTER 2'!D45:E45</f>
        <v>0</v>
      </c>
      <c r="E47" s="546"/>
      <c r="F47" s="324">
        <f>'SKP SEMESTER 2'!F45</f>
        <v>0</v>
      </c>
      <c r="G47" s="328">
        <f>'SKP SEMESTER 2'!G45</f>
        <v>0</v>
      </c>
      <c r="H47" s="327">
        <f>'SKP SEMESTER 2'!H45</f>
        <v>0</v>
      </c>
      <c r="I47" s="328">
        <f>'SKP SEMESTER 2'!I45</f>
        <v>0</v>
      </c>
      <c r="J47" s="327">
        <f>'SKP SEMESTER 2'!J45</f>
        <v>0</v>
      </c>
      <c r="K47" s="48"/>
      <c r="L47" s="49"/>
      <c r="M47" s="50"/>
      <c r="N47" s="51"/>
      <c r="O47" s="51" t="s">
        <v>134</v>
      </c>
      <c r="Q47" t="str">
        <f>IFERROR(MATCH(N47&amp;O47,'UMPAN BALIK DEFAULT'!$A$2:$F$2,0),"")</f>
        <v/>
      </c>
    </row>
    <row r="48" spans="1:17" hidden="1" x14ac:dyDescent="0.25">
      <c r="A48" s="309"/>
      <c r="B48" s="309"/>
      <c r="C48" s="309"/>
      <c r="D48" s="545">
        <f>'SKP SEMESTER 2'!D46:E46</f>
        <v>0</v>
      </c>
      <c r="E48" s="546"/>
      <c r="F48" s="324">
        <f>'SKP SEMESTER 1'!F45</f>
        <v>0</v>
      </c>
      <c r="G48" s="328">
        <f>'SKP SEMESTER 1'!G45</f>
        <v>0</v>
      </c>
      <c r="H48" s="327">
        <f>'SKP SEMESTER 1'!H45</f>
        <v>0</v>
      </c>
      <c r="I48" s="328">
        <f>'SKP SEMESTER 1'!I45</f>
        <v>0</v>
      </c>
      <c r="J48" s="327">
        <f>'SKP SEMESTER 1'!J45</f>
        <v>0</v>
      </c>
      <c r="K48" s="48"/>
      <c r="L48" s="49"/>
      <c r="M48" s="50"/>
      <c r="N48" s="51"/>
      <c r="O48" s="51" t="s">
        <v>134</v>
      </c>
      <c r="Q48" t="str">
        <f>IFERROR(MATCH(N48&amp;O48,'UMPAN BALIK DEFAULT'!$A$2:$F$2,0),"")</f>
        <v/>
      </c>
    </row>
    <row r="49" spans="1:17" hidden="1" x14ac:dyDescent="0.25">
      <c r="A49" s="309"/>
      <c r="B49" s="309"/>
      <c r="C49" s="309"/>
      <c r="D49" s="545">
        <f>'SKP SEMESTER 2'!D47:E47</f>
        <v>0</v>
      </c>
      <c r="E49" s="546"/>
      <c r="F49" s="324">
        <f>'SKP SEMESTER 1'!F45</f>
        <v>0</v>
      </c>
      <c r="G49" s="328">
        <f>'SKP SEMESTER 1'!G46</f>
        <v>0</v>
      </c>
      <c r="H49" s="327">
        <f>'SKP SEMESTER 1'!H46</f>
        <v>0</v>
      </c>
      <c r="I49" s="328">
        <f>'SKP SEMESTER 1'!I46</f>
        <v>0</v>
      </c>
      <c r="J49" s="327">
        <f>'SKP SEMESTER 1'!J46</f>
        <v>0</v>
      </c>
      <c r="K49" s="48"/>
      <c r="L49" s="49"/>
      <c r="M49" s="50"/>
      <c r="N49" s="51"/>
      <c r="O49" s="51" t="s">
        <v>134</v>
      </c>
      <c r="Q49" t="str">
        <f>IFERROR(MATCH(N49&amp;O49,'UMPAN BALIK DEFAULT'!$A$2:$F$2,0),"")</f>
        <v/>
      </c>
    </row>
    <row r="50" spans="1:17" ht="60" hidden="1" customHeight="1" x14ac:dyDescent="0.25">
      <c r="A50" s="303">
        <f>'SKP SEMESTER 2'!A48</f>
        <v>11</v>
      </c>
      <c r="B50" s="303">
        <f>'SKP SEMESTER 2'!B48</f>
        <v>0</v>
      </c>
      <c r="C50" s="303">
        <f>'SKP SEMESTER 2'!C48</f>
        <v>0</v>
      </c>
      <c r="D50" s="545">
        <f>'SKP SEMESTER 2'!D48:E48</f>
        <v>0</v>
      </c>
      <c r="E50" s="546"/>
      <c r="F50" s="324">
        <f>'SKP SEMESTER 2'!F48</f>
        <v>0</v>
      </c>
      <c r="G50" s="328">
        <f>'SKP SEMESTER 2'!G48</f>
        <v>0</v>
      </c>
      <c r="H50" s="327">
        <f>'SKP SEMESTER 2'!H48</f>
        <v>0</v>
      </c>
      <c r="I50" s="328">
        <f>'SKP SEMESTER 2'!I48</f>
        <v>0</v>
      </c>
      <c r="J50" s="327">
        <f>'SKP SEMESTER 2'!J48</f>
        <v>0</v>
      </c>
      <c r="K50" s="48"/>
      <c r="L50" s="49"/>
      <c r="M50" s="50"/>
      <c r="N50" s="51"/>
      <c r="O50" s="51" t="s">
        <v>134</v>
      </c>
      <c r="Q50" t="str">
        <f>IFERROR(MATCH(N50&amp;O50,'UMPAN BALIK DEFAULT'!$A$2:$F$2,0),"")</f>
        <v/>
      </c>
    </row>
    <row r="51" spans="1:17" hidden="1" x14ac:dyDescent="0.25">
      <c r="A51" s="309"/>
      <c r="B51" s="309"/>
      <c r="C51" s="309"/>
      <c r="D51" s="545">
        <f>'SKP SEMESTER 2'!D49:E49</f>
        <v>0</v>
      </c>
      <c r="E51" s="546"/>
      <c r="F51" s="324">
        <f>'SKP SEMESTER 1'!F48</f>
        <v>0</v>
      </c>
      <c r="G51" s="328">
        <f>'SKP SEMESTER 1'!G48</f>
        <v>0</v>
      </c>
      <c r="H51" s="327">
        <f>'SKP SEMESTER 1'!H48</f>
        <v>0</v>
      </c>
      <c r="I51" s="328">
        <f>'SKP SEMESTER 1'!I48</f>
        <v>0</v>
      </c>
      <c r="J51" s="327">
        <f>'SKP SEMESTER 1'!J48</f>
        <v>0</v>
      </c>
      <c r="K51" s="48"/>
      <c r="L51" s="49"/>
      <c r="M51" s="50"/>
      <c r="N51" s="51"/>
      <c r="O51" s="51" t="s">
        <v>134</v>
      </c>
      <c r="Q51" t="str">
        <f>IFERROR(MATCH(N51&amp;O51,'UMPAN BALIK DEFAULT'!$A$2:$F$2,0),"")</f>
        <v/>
      </c>
    </row>
    <row r="52" spans="1:17" hidden="1" x14ac:dyDescent="0.25">
      <c r="A52" s="309"/>
      <c r="B52" s="309"/>
      <c r="C52" s="309"/>
      <c r="D52" s="545">
        <f>'SKP SEMESTER 2'!D50:E50</f>
        <v>0</v>
      </c>
      <c r="E52" s="546"/>
      <c r="F52" s="324">
        <f>'SKP SEMESTER 1'!F48</f>
        <v>0</v>
      </c>
      <c r="G52" s="328">
        <f>'SKP SEMESTER 1'!G49</f>
        <v>0</v>
      </c>
      <c r="H52" s="327">
        <f>'SKP SEMESTER 1'!H49</f>
        <v>0</v>
      </c>
      <c r="I52" s="328">
        <f>'SKP SEMESTER 1'!I49</f>
        <v>0</v>
      </c>
      <c r="J52" s="327">
        <f>'SKP SEMESTER 1'!J49</f>
        <v>0</v>
      </c>
      <c r="K52" s="48"/>
      <c r="L52" s="49"/>
      <c r="M52" s="50"/>
      <c r="N52" s="51"/>
      <c r="O52" s="51" t="s">
        <v>134</v>
      </c>
      <c r="Q52" t="str">
        <f>IFERROR(MATCH(N52&amp;O52,'UMPAN BALIK DEFAULT'!$A$2:$F$2,0),"")</f>
        <v/>
      </c>
    </row>
    <row r="53" spans="1:17" ht="60" hidden="1" customHeight="1" x14ac:dyDescent="0.25">
      <c r="A53" s="303">
        <f>'SKP SEMESTER 2'!A51</f>
        <v>12</v>
      </c>
      <c r="B53" s="303">
        <f>'SKP SEMESTER 2'!B51</f>
        <v>0</v>
      </c>
      <c r="C53" s="303">
        <f>'SKP SEMESTER 2'!C51</f>
        <v>0</v>
      </c>
      <c r="D53" s="545">
        <f>'SKP SEMESTER 2'!D51:E51</f>
        <v>0</v>
      </c>
      <c r="E53" s="546"/>
      <c r="F53" s="324">
        <f>'SKP SEMESTER 2'!F51</f>
        <v>0</v>
      </c>
      <c r="G53" s="328">
        <f>'SKP SEMESTER 2'!G51</f>
        <v>0</v>
      </c>
      <c r="H53" s="327">
        <f>'SKP SEMESTER 2'!H51</f>
        <v>0</v>
      </c>
      <c r="I53" s="328">
        <f>'SKP SEMESTER 2'!I51</f>
        <v>0</v>
      </c>
      <c r="J53" s="327">
        <f>'SKP SEMESTER 2'!J51</f>
        <v>0</v>
      </c>
      <c r="K53" s="48"/>
      <c r="L53" s="49"/>
      <c r="M53" s="50"/>
      <c r="N53" s="51"/>
      <c r="O53" s="51" t="s">
        <v>134</v>
      </c>
      <c r="Q53" t="str">
        <f>IFERROR(MATCH(N53&amp;O53,'UMPAN BALIK DEFAULT'!$A$2:$F$2,0),"")</f>
        <v/>
      </c>
    </row>
    <row r="54" spans="1:17" hidden="1" x14ac:dyDescent="0.25">
      <c r="A54" s="309"/>
      <c r="B54" s="309"/>
      <c r="C54" s="309"/>
      <c r="D54" s="545">
        <f>'SKP SEMESTER 2'!D52:E52</f>
        <v>0</v>
      </c>
      <c r="E54" s="546"/>
      <c r="F54" s="324">
        <f>'SKP SEMESTER 1'!F51</f>
        <v>0</v>
      </c>
      <c r="G54" s="328">
        <f>'SKP SEMESTER 1'!G51</f>
        <v>0</v>
      </c>
      <c r="H54" s="327">
        <f>'SKP SEMESTER 1'!H51</f>
        <v>0</v>
      </c>
      <c r="I54" s="328">
        <f>'SKP SEMESTER 1'!I51</f>
        <v>0</v>
      </c>
      <c r="J54" s="327">
        <f>'SKP SEMESTER 1'!J51</f>
        <v>0</v>
      </c>
      <c r="K54" s="48"/>
      <c r="L54" s="49"/>
      <c r="M54" s="50"/>
      <c r="N54" s="51"/>
      <c r="O54" s="51" t="s">
        <v>134</v>
      </c>
      <c r="Q54" t="str">
        <f>IFERROR(MATCH(N54&amp;O54,'UMPAN BALIK DEFAULT'!$A$2:$F$2,0),"")</f>
        <v/>
      </c>
    </row>
    <row r="55" spans="1:17" hidden="1" x14ac:dyDescent="0.25">
      <c r="A55" s="309"/>
      <c r="B55" s="309"/>
      <c r="C55" s="309"/>
      <c r="D55" s="545">
        <f>'SKP SEMESTER 2'!D53:E53</f>
        <v>0</v>
      </c>
      <c r="E55" s="546"/>
      <c r="F55" s="324">
        <f>'SKP SEMESTER 1'!F51</f>
        <v>0</v>
      </c>
      <c r="G55" s="328">
        <f>'SKP SEMESTER 1'!G52</f>
        <v>0</v>
      </c>
      <c r="H55" s="327">
        <f>'SKP SEMESTER 1'!H52</f>
        <v>0</v>
      </c>
      <c r="I55" s="328">
        <f>'SKP SEMESTER 1'!I52</f>
        <v>0</v>
      </c>
      <c r="J55" s="327">
        <f>'SKP SEMESTER 1'!J52</f>
        <v>0</v>
      </c>
      <c r="K55" s="48"/>
      <c r="L55" s="49"/>
      <c r="M55" s="50"/>
      <c r="N55" s="51"/>
      <c r="O55" s="51" t="s">
        <v>134</v>
      </c>
      <c r="Q55" t="str">
        <f>IFERROR(MATCH(N55&amp;O55,'UMPAN BALIK DEFAULT'!$A$2:$F$2,0),"")</f>
        <v/>
      </c>
    </row>
    <row r="56" spans="1:17" ht="60" hidden="1" customHeight="1" x14ac:dyDescent="0.25">
      <c r="A56" s="303">
        <f>'SKP SEMESTER 2'!A54</f>
        <v>13</v>
      </c>
      <c r="B56" s="303">
        <f>'SKP SEMESTER 2'!B54</f>
        <v>0</v>
      </c>
      <c r="C56" s="303">
        <f>'SKP SEMESTER 2'!C54</f>
        <v>0</v>
      </c>
      <c r="D56" s="545">
        <f>'SKP SEMESTER 2'!D54:E54</f>
        <v>0</v>
      </c>
      <c r="E56" s="546"/>
      <c r="F56" s="324">
        <f>'SKP SEMESTER 2'!F54</f>
        <v>0</v>
      </c>
      <c r="G56" s="328">
        <f>'SKP SEMESTER 2'!G54</f>
        <v>0</v>
      </c>
      <c r="H56" s="327">
        <f>'SKP SEMESTER 2'!H54</f>
        <v>0</v>
      </c>
      <c r="I56" s="328">
        <f>'SKP SEMESTER 2'!I54</f>
        <v>0</v>
      </c>
      <c r="J56" s="327">
        <f>'SKP SEMESTER 2'!J54</f>
        <v>0</v>
      </c>
      <c r="K56" s="48"/>
      <c r="L56" s="49"/>
      <c r="M56" s="50"/>
      <c r="N56" s="51"/>
      <c r="O56" s="51" t="s">
        <v>134</v>
      </c>
      <c r="Q56" t="str">
        <f>IFERROR(MATCH(N56&amp;O56,'UMPAN BALIK DEFAULT'!$A$2:$F$2,0),"")</f>
        <v/>
      </c>
    </row>
    <row r="57" spans="1:17" hidden="1" x14ac:dyDescent="0.25">
      <c r="A57" s="309"/>
      <c r="B57" s="309"/>
      <c r="C57" s="309"/>
      <c r="D57" s="545">
        <f>'SKP SEMESTER 2'!D55:E55</f>
        <v>0</v>
      </c>
      <c r="E57" s="546"/>
      <c r="F57" s="324">
        <f>'SKP SEMESTER 1'!F54</f>
        <v>0</v>
      </c>
      <c r="G57" s="328">
        <f>'SKP SEMESTER 1'!G54</f>
        <v>0</v>
      </c>
      <c r="H57" s="327">
        <f>'SKP SEMESTER 1'!H54</f>
        <v>0</v>
      </c>
      <c r="I57" s="328">
        <f>'SKP SEMESTER 1'!I54</f>
        <v>0</v>
      </c>
      <c r="J57" s="327">
        <f>'SKP SEMESTER 1'!J54</f>
        <v>0</v>
      </c>
      <c r="K57" s="48"/>
      <c r="L57" s="49"/>
      <c r="M57" s="50"/>
      <c r="N57" s="51"/>
      <c r="O57" s="51" t="s">
        <v>134</v>
      </c>
      <c r="Q57" t="str">
        <f>IFERROR(MATCH(N57&amp;O57,'UMPAN BALIK DEFAULT'!$A$2:$F$2,0),"")</f>
        <v/>
      </c>
    </row>
    <row r="58" spans="1:17" hidden="1" x14ac:dyDescent="0.25">
      <c r="A58" s="309"/>
      <c r="B58" s="309"/>
      <c r="C58" s="309"/>
      <c r="D58" s="545">
        <f>'SKP SEMESTER 2'!D56:E56</f>
        <v>0</v>
      </c>
      <c r="E58" s="546"/>
      <c r="F58" s="324">
        <f>'SKP SEMESTER 1'!F54</f>
        <v>0</v>
      </c>
      <c r="G58" s="328">
        <f>'SKP SEMESTER 1'!G55</f>
        <v>0</v>
      </c>
      <c r="H58" s="327">
        <f>'SKP SEMESTER 1'!H55</f>
        <v>0</v>
      </c>
      <c r="I58" s="328">
        <f>'SKP SEMESTER 1'!I55</f>
        <v>0</v>
      </c>
      <c r="J58" s="327">
        <f>'SKP SEMESTER 1'!J55</f>
        <v>0</v>
      </c>
      <c r="K58" s="48"/>
      <c r="L58" s="49"/>
      <c r="M58" s="50"/>
      <c r="N58" s="51"/>
      <c r="O58" s="51" t="s">
        <v>134</v>
      </c>
      <c r="Q58" t="str">
        <f>IFERROR(MATCH(N58&amp;O58,'UMPAN BALIK DEFAULT'!$A$2:$F$2,0),"")</f>
        <v/>
      </c>
    </row>
    <row r="59" spans="1:17" ht="60" hidden="1" customHeight="1" x14ac:dyDescent="0.25">
      <c r="A59" s="303">
        <f>'SKP SEMESTER 2'!A57</f>
        <v>14</v>
      </c>
      <c r="B59" s="303">
        <f>'SKP SEMESTER 2'!B57</f>
        <v>0</v>
      </c>
      <c r="C59" s="303">
        <f>'SKP SEMESTER 2'!C57</f>
        <v>0</v>
      </c>
      <c r="D59" s="545">
        <f>'SKP SEMESTER 2'!D57:E57</f>
        <v>0</v>
      </c>
      <c r="E59" s="546"/>
      <c r="F59" s="324">
        <f>'SKP SEMESTER 2'!F57</f>
        <v>0</v>
      </c>
      <c r="G59" s="328">
        <f>'SKP SEMESTER 2'!G57</f>
        <v>0</v>
      </c>
      <c r="H59" s="327">
        <f>'SKP SEMESTER 2'!H57</f>
        <v>0</v>
      </c>
      <c r="I59" s="328">
        <f>'SKP SEMESTER 2'!I57</f>
        <v>0</v>
      </c>
      <c r="J59" s="327">
        <f>'SKP SEMESTER 2'!J57</f>
        <v>0</v>
      </c>
      <c r="K59" s="48"/>
      <c r="L59" s="49"/>
      <c r="M59" s="50"/>
      <c r="N59" s="51"/>
      <c r="O59" s="51" t="s">
        <v>134</v>
      </c>
      <c r="Q59" t="str">
        <f>IFERROR(MATCH(N59&amp;O59,'UMPAN BALIK DEFAULT'!$A$2:$F$2,0),"")</f>
        <v/>
      </c>
    </row>
    <row r="60" spans="1:17" hidden="1" x14ac:dyDescent="0.25">
      <c r="A60" s="309"/>
      <c r="B60" s="309"/>
      <c r="C60" s="309"/>
      <c r="D60" s="545">
        <f>'SKP SEMESTER 2'!D58:E58</f>
        <v>0</v>
      </c>
      <c r="E60" s="546"/>
      <c r="F60" s="324">
        <f>'SKP SEMESTER 1'!F57</f>
        <v>0</v>
      </c>
      <c r="G60" s="328">
        <f>'SKP SEMESTER 1'!G57</f>
        <v>0</v>
      </c>
      <c r="H60" s="327">
        <f>'SKP SEMESTER 1'!H57</f>
        <v>0</v>
      </c>
      <c r="I60" s="328">
        <f>'SKP SEMESTER 1'!I57</f>
        <v>0</v>
      </c>
      <c r="J60" s="327">
        <f>'SKP SEMESTER 1'!J57</f>
        <v>0</v>
      </c>
      <c r="K60" s="48"/>
      <c r="L60" s="49"/>
      <c r="M60" s="50"/>
      <c r="N60" s="51"/>
      <c r="O60" s="51" t="s">
        <v>134</v>
      </c>
      <c r="Q60" t="str">
        <f>IFERROR(MATCH(N60&amp;O60,'UMPAN BALIK DEFAULT'!$A$2:$F$2,0),"")</f>
        <v/>
      </c>
    </row>
    <row r="61" spans="1:17" hidden="1" x14ac:dyDescent="0.25">
      <c r="A61" s="309"/>
      <c r="B61" s="309"/>
      <c r="C61" s="309"/>
      <c r="D61" s="545">
        <f>'SKP SEMESTER 2'!D59:E59</f>
        <v>0</v>
      </c>
      <c r="E61" s="546"/>
      <c r="F61" s="324">
        <f>'SKP SEMESTER 1'!F57</f>
        <v>0</v>
      </c>
      <c r="G61" s="328">
        <f>'SKP SEMESTER 1'!G58</f>
        <v>0</v>
      </c>
      <c r="H61" s="327">
        <f>'SKP SEMESTER 1'!H58</f>
        <v>0</v>
      </c>
      <c r="I61" s="328">
        <f>'SKP SEMESTER 1'!I58</f>
        <v>0</v>
      </c>
      <c r="J61" s="327">
        <f>'SKP SEMESTER 1'!J58</f>
        <v>0</v>
      </c>
      <c r="K61" s="48"/>
      <c r="L61" s="49"/>
      <c r="M61" s="50"/>
      <c r="N61" s="51"/>
      <c r="O61" s="51" t="s">
        <v>134</v>
      </c>
      <c r="Q61" t="str">
        <f>IFERROR(MATCH(N61&amp;O61,'UMPAN BALIK DEFAULT'!$A$2:$F$2,0),"")</f>
        <v/>
      </c>
    </row>
    <row r="62" spans="1:17" ht="60" hidden="1" customHeight="1" x14ac:dyDescent="0.25">
      <c r="A62" s="303">
        <f>'SKP SEMESTER 2'!A60</f>
        <v>15</v>
      </c>
      <c r="B62" s="303">
        <f>'SKP SEMESTER 2'!B60</f>
        <v>0</v>
      </c>
      <c r="C62" s="303">
        <f>'SKP SEMESTER 2'!C60</f>
        <v>0</v>
      </c>
      <c r="D62" s="545">
        <f>'SKP SEMESTER 2'!D60:E60</f>
        <v>0</v>
      </c>
      <c r="E62" s="546"/>
      <c r="F62" s="324">
        <f>'SKP SEMESTER 2'!F60</f>
        <v>0</v>
      </c>
      <c r="G62" s="328">
        <f>'SKP SEMESTER 2'!G60</f>
        <v>0</v>
      </c>
      <c r="H62" s="327">
        <f>'SKP SEMESTER 2'!H60</f>
        <v>0</v>
      </c>
      <c r="I62" s="328">
        <f>'SKP SEMESTER 2'!I60</f>
        <v>0</v>
      </c>
      <c r="J62" s="327">
        <f>'SKP SEMESTER 2'!J60</f>
        <v>0</v>
      </c>
      <c r="K62" s="48"/>
      <c r="L62" s="49"/>
      <c r="M62" s="50"/>
      <c r="N62" s="51"/>
      <c r="O62" s="51" t="s">
        <v>134</v>
      </c>
      <c r="Q62" t="str">
        <f>IFERROR(MATCH(N62&amp;O62,'UMPAN BALIK DEFAULT'!$A$2:$F$2,0),"")</f>
        <v/>
      </c>
    </row>
    <row r="63" spans="1:17" hidden="1" x14ac:dyDescent="0.25">
      <c r="A63" s="309"/>
      <c r="B63" s="309"/>
      <c r="C63" s="309"/>
      <c r="D63" s="545">
        <f>'SKP SEMESTER 2'!D61:E61</f>
        <v>0</v>
      </c>
      <c r="E63" s="546"/>
      <c r="F63" s="324">
        <f>'SKP SEMESTER 1'!F60</f>
        <v>0</v>
      </c>
      <c r="G63" s="328">
        <f>'SKP SEMESTER 1'!G60</f>
        <v>0</v>
      </c>
      <c r="H63" s="327">
        <f>'SKP SEMESTER 1'!H60</f>
        <v>0</v>
      </c>
      <c r="I63" s="328">
        <f>'SKP SEMESTER 1'!I60</f>
        <v>0</v>
      </c>
      <c r="J63" s="327">
        <f>'SKP SEMESTER 1'!J60</f>
        <v>0</v>
      </c>
      <c r="K63" s="48"/>
      <c r="L63" s="49"/>
      <c r="M63" s="50"/>
      <c r="N63" s="51"/>
      <c r="O63" s="51" t="s">
        <v>134</v>
      </c>
      <c r="Q63" t="str">
        <f>IFERROR(MATCH(N63&amp;O63,'UMPAN BALIK DEFAULT'!$A$2:$F$2,0),"")</f>
        <v/>
      </c>
    </row>
    <row r="64" spans="1:17" hidden="1" x14ac:dyDescent="0.25">
      <c r="A64" s="309"/>
      <c r="B64" s="309"/>
      <c r="C64" s="309"/>
      <c r="D64" s="545">
        <f>'SKP SEMESTER 2'!D62:E62</f>
        <v>0</v>
      </c>
      <c r="E64" s="546"/>
      <c r="F64" s="324">
        <f>'SKP SEMESTER 1'!F60</f>
        <v>0</v>
      </c>
      <c r="G64" s="328">
        <f>'SKP SEMESTER 1'!G61</f>
        <v>0</v>
      </c>
      <c r="H64" s="327">
        <f>'SKP SEMESTER 1'!H61</f>
        <v>0</v>
      </c>
      <c r="I64" s="328">
        <f>'SKP SEMESTER 1'!I61</f>
        <v>0</v>
      </c>
      <c r="J64" s="327">
        <f>'SKP SEMESTER 1'!J61</f>
        <v>0</v>
      </c>
      <c r="K64" s="48"/>
      <c r="L64" s="49"/>
      <c r="M64" s="50"/>
      <c r="N64" s="51"/>
      <c r="O64" s="51" t="s">
        <v>134</v>
      </c>
      <c r="Q64" t="str">
        <f>IFERROR(MATCH(N64&amp;O64,'UMPAN BALIK DEFAULT'!$A$2:$F$2,0),"")</f>
        <v/>
      </c>
    </row>
    <row r="65" spans="1:17" ht="60" hidden="1" customHeight="1" x14ac:dyDescent="0.25">
      <c r="A65" s="303">
        <f>'SKP SEMESTER 2'!A63</f>
        <v>16</v>
      </c>
      <c r="B65" s="303">
        <f>'SKP SEMESTER 2'!B63</f>
        <v>0</v>
      </c>
      <c r="C65" s="303">
        <f>'SKP SEMESTER 2'!C63</f>
        <v>0</v>
      </c>
      <c r="D65" s="545">
        <f>'SKP SEMESTER 2'!D63:E63</f>
        <v>0</v>
      </c>
      <c r="E65" s="546"/>
      <c r="F65" s="324">
        <f>'SKP SEMESTER 2'!F63</f>
        <v>0</v>
      </c>
      <c r="G65" s="328">
        <f>'SKP SEMESTER 2'!G63</f>
        <v>0</v>
      </c>
      <c r="H65" s="327">
        <f>'SKP SEMESTER 2'!H63</f>
        <v>0</v>
      </c>
      <c r="I65" s="328">
        <f>'SKP SEMESTER 2'!I63</f>
        <v>0</v>
      </c>
      <c r="J65" s="327">
        <f>'SKP SEMESTER 2'!J63</f>
        <v>0</v>
      </c>
      <c r="K65" s="48"/>
      <c r="L65" s="49"/>
      <c r="M65" s="50"/>
      <c r="N65" s="51"/>
      <c r="O65" s="51" t="s">
        <v>134</v>
      </c>
      <c r="Q65" t="str">
        <f>IFERROR(MATCH(N65&amp;O65,'UMPAN BALIK DEFAULT'!$A$2:$F$2,0),"")</f>
        <v/>
      </c>
    </row>
    <row r="66" spans="1:17" hidden="1" x14ac:dyDescent="0.25">
      <c r="A66" s="309"/>
      <c r="B66" s="309"/>
      <c r="C66" s="309"/>
      <c r="D66" s="545">
        <f>'SKP SEMESTER 2'!D64:E64</f>
        <v>0</v>
      </c>
      <c r="E66" s="546"/>
      <c r="F66" s="324">
        <f>'SKP SEMESTER 1'!F63</f>
        <v>0</v>
      </c>
      <c r="G66" s="328">
        <f>'SKP SEMESTER 1'!G63</f>
        <v>0</v>
      </c>
      <c r="H66" s="327">
        <f>'SKP SEMESTER 1'!H63</f>
        <v>0</v>
      </c>
      <c r="I66" s="328">
        <f>'SKP SEMESTER 1'!I63</f>
        <v>0</v>
      </c>
      <c r="J66" s="327">
        <f>'SKP SEMESTER 1'!J63</f>
        <v>0</v>
      </c>
      <c r="K66" s="48"/>
      <c r="L66" s="49"/>
      <c r="M66" s="50"/>
      <c r="N66" s="51"/>
      <c r="O66" s="51" t="s">
        <v>134</v>
      </c>
      <c r="Q66" t="str">
        <f>IFERROR(MATCH(N66&amp;O66,'UMPAN BALIK DEFAULT'!$A$2:$F$2,0),"")</f>
        <v/>
      </c>
    </row>
    <row r="67" spans="1:17" hidden="1" x14ac:dyDescent="0.25">
      <c r="A67" s="309"/>
      <c r="B67" s="309"/>
      <c r="C67" s="309"/>
      <c r="D67" s="545">
        <f>'SKP SEMESTER 2'!D65:E65</f>
        <v>0</v>
      </c>
      <c r="E67" s="546"/>
      <c r="F67" s="324">
        <f>'SKP SEMESTER 1'!F63</f>
        <v>0</v>
      </c>
      <c r="G67" s="328">
        <f>'SKP SEMESTER 1'!G64</f>
        <v>0</v>
      </c>
      <c r="H67" s="327">
        <f>'SKP SEMESTER 1'!H64</f>
        <v>0</v>
      </c>
      <c r="I67" s="328">
        <f>'SKP SEMESTER 1'!I64</f>
        <v>0</v>
      </c>
      <c r="J67" s="327">
        <f>'SKP SEMESTER 1'!J64</f>
        <v>0</v>
      </c>
      <c r="K67" s="48"/>
      <c r="L67" s="49"/>
      <c r="M67" s="50"/>
      <c r="N67" s="51"/>
      <c r="O67" s="51" t="s">
        <v>134</v>
      </c>
      <c r="Q67" t="str">
        <f>IFERROR(MATCH(N67&amp;O67,'UMPAN BALIK DEFAULT'!$A$2:$F$2,0),"")</f>
        <v/>
      </c>
    </row>
    <row r="68" spans="1:17" ht="60" hidden="1" customHeight="1" x14ac:dyDescent="0.25">
      <c r="A68" s="303">
        <f>'SKP SEMESTER 2'!A66</f>
        <v>17</v>
      </c>
      <c r="B68" s="303">
        <f>'SKP SEMESTER 2'!B66</f>
        <v>0</v>
      </c>
      <c r="C68" s="303">
        <f>'SKP SEMESTER 2'!C66</f>
        <v>0</v>
      </c>
      <c r="D68" s="545">
        <f>'SKP SEMESTER 2'!D66:E66</f>
        <v>0</v>
      </c>
      <c r="E68" s="546"/>
      <c r="F68" s="324">
        <f>'SKP SEMESTER 2'!F66</f>
        <v>0</v>
      </c>
      <c r="G68" s="328">
        <f>'SKP SEMESTER 2'!G66</f>
        <v>0</v>
      </c>
      <c r="H68" s="327">
        <f>'SKP SEMESTER 2'!H66</f>
        <v>0</v>
      </c>
      <c r="I68" s="328">
        <f>'SKP SEMESTER 2'!I66</f>
        <v>0</v>
      </c>
      <c r="J68" s="327">
        <f>'SKP SEMESTER 2'!J66</f>
        <v>0</v>
      </c>
      <c r="K68" s="48"/>
      <c r="L68" s="49"/>
      <c r="M68" s="50"/>
      <c r="N68" s="51"/>
      <c r="O68" s="51" t="s">
        <v>134</v>
      </c>
      <c r="Q68" t="str">
        <f>IFERROR(MATCH(N68&amp;O68,'UMPAN BALIK DEFAULT'!$A$2:$F$2,0),"")</f>
        <v/>
      </c>
    </row>
    <row r="69" spans="1:17" hidden="1" x14ac:dyDescent="0.25">
      <c r="A69" s="309"/>
      <c r="B69" s="309"/>
      <c r="C69" s="309"/>
      <c r="D69" s="545">
        <f>'SKP SEMESTER 2'!D67:E67</f>
        <v>0</v>
      </c>
      <c r="E69" s="546"/>
      <c r="F69" s="324">
        <f>'SKP SEMESTER 1'!F66</f>
        <v>0</v>
      </c>
      <c r="G69" s="328">
        <f>'SKP SEMESTER 1'!G66</f>
        <v>0</v>
      </c>
      <c r="H69" s="327">
        <f>'SKP SEMESTER 1'!H66</f>
        <v>0</v>
      </c>
      <c r="I69" s="328">
        <f>'SKP SEMESTER 1'!I66</f>
        <v>0</v>
      </c>
      <c r="J69" s="327">
        <f>'SKP SEMESTER 1'!J66</f>
        <v>0</v>
      </c>
      <c r="K69" s="48"/>
      <c r="L69" s="49"/>
      <c r="M69" s="50"/>
      <c r="N69" s="51"/>
      <c r="O69" s="51" t="s">
        <v>134</v>
      </c>
      <c r="Q69" t="str">
        <f>IFERROR(MATCH(N69&amp;O69,'UMPAN BALIK DEFAULT'!$A$2:$F$2,0),"")</f>
        <v/>
      </c>
    </row>
    <row r="70" spans="1:17" hidden="1" x14ac:dyDescent="0.25">
      <c r="A70" s="309"/>
      <c r="B70" s="309"/>
      <c r="C70" s="309"/>
      <c r="D70" s="545">
        <f>'SKP SEMESTER 2'!D68:E68</f>
        <v>0</v>
      </c>
      <c r="E70" s="546"/>
      <c r="F70" s="324">
        <f>'SKP SEMESTER 1'!F66</f>
        <v>0</v>
      </c>
      <c r="G70" s="328">
        <f>'SKP SEMESTER 1'!G67</f>
        <v>0</v>
      </c>
      <c r="H70" s="327">
        <f>'SKP SEMESTER 1'!H67</f>
        <v>0</v>
      </c>
      <c r="I70" s="328">
        <f>'SKP SEMESTER 1'!I67</f>
        <v>0</v>
      </c>
      <c r="J70" s="327">
        <f>'SKP SEMESTER 1'!J67</f>
        <v>0</v>
      </c>
      <c r="K70" s="48"/>
      <c r="L70" s="49"/>
      <c r="M70" s="50"/>
      <c r="N70" s="51"/>
      <c r="O70" s="51" t="s">
        <v>134</v>
      </c>
      <c r="Q70" t="str">
        <f>IFERROR(MATCH(N70&amp;O70,'UMPAN BALIK DEFAULT'!$A$2:$F$2,0),"")</f>
        <v/>
      </c>
    </row>
    <row r="71" spans="1:17" ht="60" hidden="1" customHeight="1" x14ac:dyDescent="0.25">
      <c r="A71" s="303">
        <f>'SKP SEMESTER 2'!A69</f>
        <v>18</v>
      </c>
      <c r="B71" s="303">
        <f>'SKP SEMESTER 2'!B69</f>
        <v>0</v>
      </c>
      <c r="C71" s="303">
        <f>'SKP SEMESTER 2'!C69</f>
        <v>0</v>
      </c>
      <c r="D71" s="545">
        <f>'SKP SEMESTER 2'!D69:E69</f>
        <v>0</v>
      </c>
      <c r="E71" s="546"/>
      <c r="F71" s="324">
        <f>'SKP SEMESTER 2'!F69</f>
        <v>0</v>
      </c>
      <c r="G71" s="328">
        <f>'SKP SEMESTER 2'!G69</f>
        <v>0</v>
      </c>
      <c r="H71" s="327">
        <f>'SKP SEMESTER 2'!H69</f>
        <v>0</v>
      </c>
      <c r="I71" s="328">
        <f>'SKP SEMESTER 2'!I69</f>
        <v>0</v>
      </c>
      <c r="J71" s="327">
        <f>'SKP SEMESTER 2'!J69</f>
        <v>0</v>
      </c>
      <c r="K71" s="48"/>
      <c r="L71" s="49"/>
      <c r="M71" s="50"/>
      <c r="N71" s="51"/>
      <c r="O71" s="51" t="s">
        <v>134</v>
      </c>
      <c r="Q71" t="str">
        <f>IFERROR(MATCH(N71&amp;O71,'UMPAN BALIK DEFAULT'!$A$2:$F$2,0),"")</f>
        <v/>
      </c>
    </row>
    <row r="72" spans="1:17" hidden="1" x14ac:dyDescent="0.25">
      <c r="A72" s="309"/>
      <c r="B72" s="309"/>
      <c r="C72" s="309"/>
      <c r="D72" s="545">
        <f>'SKP SEMESTER 2'!D70:E70</f>
        <v>0</v>
      </c>
      <c r="E72" s="546"/>
      <c r="F72" s="324">
        <f>'SKP SEMESTER 1'!F69</f>
        <v>0</v>
      </c>
      <c r="G72" s="328">
        <f>'SKP SEMESTER 1'!G69</f>
        <v>0</v>
      </c>
      <c r="H72" s="327">
        <f>'SKP SEMESTER 1'!H69</f>
        <v>0</v>
      </c>
      <c r="I72" s="328">
        <f>'SKP SEMESTER 1'!I69</f>
        <v>0</v>
      </c>
      <c r="J72" s="327">
        <f>'SKP SEMESTER 1'!J69</f>
        <v>0</v>
      </c>
      <c r="K72" s="48"/>
      <c r="L72" s="49"/>
      <c r="M72" s="50"/>
      <c r="N72" s="51"/>
      <c r="O72" s="51" t="s">
        <v>134</v>
      </c>
      <c r="Q72" t="str">
        <f>IFERROR(MATCH(N72&amp;O72,'UMPAN BALIK DEFAULT'!$A$2:$F$2,0),"")</f>
        <v/>
      </c>
    </row>
    <row r="73" spans="1:17" hidden="1" x14ac:dyDescent="0.25">
      <c r="A73" s="309"/>
      <c r="B73" s="309"/>
      <c r="C73" s="309"/>
      <c r="D73" s="545">
        <f>'SKP SEMESTER 2'!D71:E71</f>
        <v>0</v>
      </c>
      <c r="E73" s="546"/>
      <c r="F73" s="324">
        <f>'SKP SEMESTER 1'!F69</f>
        <v>0</v>
      </c>
      <c r="G73" s="328">
        <f>'SKP SEMESTER 1'!G70</f>
        <v>0</v>
      </c>
      <c r="H73" s="327">
        <f>'SKP SEMESTER 1'!H70</f>
        <v>0</v>
      </c>
      <c r="I73" s="328">
        <f>'SKP SEMESTER 1'!I70</f>
        <v>0</v>
      </c>
      <c r="J73" s="327">
        <f>'SKP SEMESTER 1'!J70</f>
        <v>0</v>
      </c>
      <c r="K73" s="48"/>
      <c r="L73" s="49"/>
      <c r="M73" s="50"/>
      <c r="N73" s="51"/>
      <c r="O73" s="51" t="s">
        <v>134</v>
      </c>
      <c r="Q73" t="str">
        <f>IFERROR(MATCH(N73&amp;O73,'UMPAN BALIK DEFAULT'!$A$2:$F$2,0),"")</f>
        <v/>
      </c>
    </row>
    <row r="74" spans="1:17" ht="60" hidden="1" customHeight="1" x14ac:dyDescent="0.25">
      <c r="A74" s="303">
        <f>'SKP SEMESTER 2'!A72</f>
        <v>19</v>
      </c>
      <c r="B74" s="303">
        <f>'SKP SEMESTER 2'!B72</f>
        <v>0</v>
      </c>
      <c r="C74" s="303">
        <f>'SKP SEMESTER 2'!C72</f>
        <v>0</v>
      </c>
      <c r="D74" s="545">
        <f>'SKP SEMESTER 2'!D72:E72</f>
        <v>0</v>
      </c>
      <c r="E74" s="546"/>
      <c r="F74" s="324">
        <f>'SKP SEMESTER 2'!F72</f>
        <v>0</v>
      </c>
      <c r="G74" s="328">
        <f>'SKP SEMESTER 2'!G72</f>
        <v>0</v>
      </c>
      <c r="H74" s="327">
        <f>'SKP SEMESTER 2'!H72</f>
        <v>0</v>
      </c>
      <c r="I74" s="328">
        <f>'SKP SEMESTER 2'!I72</f>
        <v>0</v>
      </c>
      <c r="J74" s="327">
        <f>'SKP SEMESTER 2'!J72</f>
        <v>0</v>
      </c>
      <c r="K74" s="48"/>
      <c r="L74" s="49"/>
      <c r="M74" s="50"/>
      <c r="N74" s="51"/>
      <c r="O74" s="51" t="s">
        <v>134</v>
      </c>
      <c r="Q74" t="str">
        <f>IFERROR(MATCH(N74&amp;O74,'UMPAN BALIK DEFAULT'!$A$2:$F$2,0),"")</f>
        <v/>
      </c>
    </row>
    <row r="75" spans="1:17" hidden="1" x14ac:dyDescent="0.25">
      <c r="A75" s="309"/>
      <c r="B75" s="309"/>
      <c r="C75" s="309"/>
      <c r="D75" s="545">
        <f>'SKP SEMESTER 2'!D73:E73</f>
        <v>0</v>
      </c>
      <c r="E75" s="546"/>
      <c r="F75" s="324">
        <f>'SKP SEMESTER 1'!F72</f>
        <v>0</v>
      </c>
      <c r="G75" s="328">
        <f>'SKP SEMESTER 1'!G72</f>
        <v>0</v>
      </c>
      <c r="H75" s="327">
        <f>'SKP SEMESTER 1'!H72</f>
        <v>0</v>
      </c>
      <c r="I75" s="328">
        <f>'SKP SEMESTER 1'!I72</f>
        <v>0</v>
      </c>
      <c r="J75" s="327">
        <f>'SKP SEMESTER 1'!J72</f>
        <v>0</v>
      </c>
      <c r="K75" s="48"/>
      <c r="L75" s="49"/>
      <c r="M75" s="50"/>
      <c r="N75" s="51"/>
      <c r="O75" s="51" t="s">
        <v>134</v>
      </c>
      <c r="Q75" t="str">
        <f>IFERROR(MATCH(N75&amp;O75,'UMPAN BALIK DEFAULT'!$A$2:$F$2,0),"")</f>
        <v/>
      </c>
    </row>
    <row r="76" spans="1:17" hidden="1" x14ac:dyDescent="0.25">
      <c r="A76" s="309"/>
      <c r="B76" s="309"/>
      <c r="C76" s="309"/>
      <c r="D76" s="545">
        <f>'SKP SEMESTER 2'!D74:E74</f>
        <v>0</v>
      </c>
      <c r="E76" s="546"/>
      <c r="F76" s="324">
        <f>'SKP SEMESTER 1'!F72</f>
        <v>0</v>
      </c>
      <c r="G76" s="328">
        <f>'SKP SEMESTER 1'!G73</f>
        <v>0</v>
      </c>
      <c r="H76" s="327">
        <f>'SKP SEMESTER 1'!H73</f>
        <v>0</v>
      </c>
      <c r="I76" s="328">
        <f>'SKP SEMESTER 1'!I73</f>
        <v>0</v>
      </c>
      <c r="J76" s="327">
        <f>'SKP SEMESTER 1'!J73</f>
        <v>0</v>
      </c>
      <c r="K76" s="48"/>
      <c r="L76" s="49"/>
      <c r="M76" s="50"/>
      <c r="N76" s="51"/>
      <c r="O76" s="51" t="s">
        <v>134</v>
      </c>
      <c r="Q76" t="str">
        <f>IFERROR(MATCH(N76&amp;O76,'UMPAN BALIK DEFAULT'!$A$2:$F$2,0),"")</f>
        <v/>
      </c>
    </row>
    <row r="77" spans="1:17" ht="60" customHeight="1" x14ac:dyDescent="0.25">
      <c r="A77" s="303">
        <f>'SKP SEMESTER 2'!A75</f>
        <v>20</v>
      </c>
      <c r="B77" s="303">
        <f>'SKP SEMESTER 2'!B75</f>
        <v>0</v>
      </c>
      <c r="C77" s="303">
        <f>'SKP SEMESTER 2'!C75</f>
        <v>0</v>
      </c>
      <c r="D77" s="545">
        <f>'SKP SEMESTER 2'!D75:E75</f>
        <v>0</v>
      </c>
      <c r="E77" s="546"/>
      <c r="F77" s="324">
        <f>'SKP SEMESTER 2'!F75</f>
        <v>0</v>
      </c>
      <c r="G77" s="328">
        <f>'SKP SEMESTER 2'!G75</f>
        <v>0</v>
      </c>
      <c r="H77" s="327">
        <f>'SKP SEMESTER 2'!H75</f>
        <v>0</v>
      </c>
      <c r="I77" s="328">
        <f>'SKP SEMESTER 2'!I75</f>
        <v>0</v>
      </c>
      <c r="J77" s="327">
        <f>'SKP SEMESTER 2'!J75</f>
        <v>0</v>
      </c>
      <c r="K77" s="48"/>
      <c r="L77" s="49"/>
      <c r="M77" s="50"/>
      <c r="N77" s="51"/>
      <c r="O77" s="51" t="s">
        <v>134</v>
      </c>
      <c r="Q77" t="str">
        <f>IFERROR(MATCH(N77&amp;O77,'UMPAN BALIK DEFAULT'!$A$2:$F$2,0),"")</f>
        <v/>
      </c>
    </row>
    <row r="78" spans="1:17" x14ac:dyDescent="0.25">
      <c r="A78" s="309"/>
      <c r="B78" s="309"/>
      <c r="C78" s="309"/>
      <c r="D78" s="545">
        <f>'SKP SEMESTER 2'!D76:E76</f>
        <v>0</v>
      </c>
      <c r="E78" s="546"/>
      <c r="F78" s="324">
        <f>'SKP SEMESTER 1'!F75</f>
        <v>0</v>
      </c>
      <c r="G78" s="328">
        <f>'SKP SEMESTER 1'!G75</f>
        <v>0</v>
      </c>
      <c r="H78" s="327">
        <f>'SKP SEMESTER 1'!H75</f>
        <v>0</v>
      </c>
      <c r="I78" s="328">
        <f>'SKP SEMESTER 1'!I75</f>
        <v>0</v>
      </c>
      <c r="J78" s="327">
        <f>'SKP SEMESTER 1'!J75</f>
        <v>0</v>
      </c>
      <c r="K78" s="48"/>
      <c r="L78" s="49"/>
      <c r="M78" s="50"/>
      <c r="N78" s="51"/>
      <c r="O78" s="51" t="s">
        <v>134</v>
      </c>
      <c r="Q78" t="str">
        <f>IFERROR(MATCH(N78&amp;O78,'UMPAN BALIK DEFAULT'!$A$2:$F$2,0),"")</f>
        <v/>
      </c>
    </row>
    <row r="79" spans="1:17" x14ac:dyDescent="0.25">
      <c r="A79" s="309"/>
      <c r="B79" s="309"/>
      <c r="C79" s="309"/>
      <c r="D79" s="545">
        <f>'SKP SEMESTER 2'!D77:E77</f>
        <v>0</v>
      </c>
      <c r="E79" s="546"/>
      <c r="F79" s="324">
        <f>'SKP SEMESTER 1'!F75</f>
        <v>0</v>
      </c>
      <c r="G79" s="328">
        <f>'SKP SEMESTER 1'!G76</f>
        <v>0</v>
      </c>
      <c r="H79" s="327">
        <f>'SKP SEMESTER 1'!H76</f>
        <v>0</v>
      </c>
      <c r="I79" s="328">
        <f>'SKP SEMESTER 1'!I76</f>
        <v>0</v>
      </c>
      <c r="J79" s="327">
        <f>'SKP SEMESTER 1'!J76</f>
        <v>0</v>
      </c>
      <c r="K79" s="48"/>
      <c r="L79" s="49"/>
      <c r="M79" s="311"/>
      <c r="N79" s="312" t="s">
        <v>100</v>
      </c>
      <c r="O79" s="312" t="s">
        <v>134</v>
      </c>
      <c r="Q79">
        <f>IFERROR(MATCH(N79&amp;O79,'UMPAN BALIK DEFAULT'!$A$2:$F$2,0),"")</f>
        <v>2</v>
      </c>
    </row>
    <row r="80" spans="1:17" x14ac:dyDescent="0.25">
      <c r="A80" s="319" t="s">
        <v>60</v>
      </c>
      <c r="B80" s="320"/>
      <c r="C80" s="320"/>
      <c r="D80" s="320"/>
      <c r="E80" s="320"/>
      <c r="F80" s="320"/>
      <c r="G80" s="320"/>
      <c r="H80" s="320"/>
      <c r="I80" s="320"/>
      <c r="J80" s="320"/>
      <c r="K80" s="320"/>
      <c r="L80" s="320"/>
      <c r="M80" s="320"/>
      <c r="N80" s="315"/>
      <c r="O80" s="316"/>
      <c r="Q80" t="str">
        <f>IFERROR(MATCH(N80&amp;O80,'UMPAN BALIK DEFAULT'!$A$2:$F$2,0),"")</f>
        <v/>
      </c>
    </row>
    <row r="81" spans="1:17" x14ac:dyDescent="0.25">
      <c r="A81" s="322">
        <f>'SKP SEMESTER 2'!A79</f>
        <v>0</v>
      </c>
      <c r="B81" s="331">
        <f>'SKP SEMESTER 2'!B79</f>
        <v>0</v>
      </c>
      <c r="C81" s="331">
        <f>'SKP SEMESTER 2'!C79</f>
        <v>0</v>
      </c>
      <c r="D81" s="544">
        <f>'SKP SEMESTER 2'!D79:E79</f>
        <v>0</v>
      </c>
      <c r="E81" s="546"/>
      <c r="F81" s="324">
        <f>'SKP SEMESTER 2'!F79</f>
        <v>0</v>
      </c>
      <c r="G81" s="328">
        <f>'SKP SEMESTER 2'!G79</f>
        <v>0</v>
      </c>
      <c r="H81" s="323">
        <f>'SKP SEMESTER 1'!H78</f>
        <v>0</v>
      </c>
      <c r="I81" s="310">
        <f>'SKP SEMESTER 1'!I78</f>
        <v>0</v>
      </c>
      <c r="J81" s="310">
        <f>'SKP SEMESTER 2'!J79</f>
        <v>0</v>
      </c>
      <c r="K81" s="52"/>
      <c r="L81" s="53"/>
      <c r="M81" s="313"/>
      <c r="N81" s="314"/>
      <c r="O81" s="314"/>
      <c r="Q81" t="str">
        <f>IFERROR(MATCH(N81&amp;O81,'UMPAN BALIK DEFAULT'!$A$2:$F$2,0),"")</f>
        <v/>
      </c>
    </row>
    <row r="82" spans="1:17" x14ac:dyDescent="0.25">
      <c r="A82" s="322">
        <f>'SKP SEMESTER 2'!A80</f>
        <v>0</v>
      </c>
      <c r="B82" s="331">
        <f>'SKP SEMESTER 2'!B80</f>
        <v>0</v>
      </c>
      <c r="C82" s="331">
        <f>'SKP SEMESTER 2'!C80</f>
        <v>0</v>
      </c>
      <c r="D82" s="544">
        <f>'SKP SEMESTER 2'!D80:E80</f>
        <v>0</v>
      </c>
      <c r="E82" s="546"/>
      <c r="F82" s="324">
        <f>'SKP SEMESTER 2'!F80</f>
        <v>0</v>
      </c>
      <c r="G82" s="328">
        <f>'SKP SEMESTER 2'!G80</f>
        <v>0</v>
      </c>
      <c r="H82" s="323">
        <f>'SKP SEMESTER 1'!H79</f>
        <v>0</v>
      </c>
      <c r="I82" s="310">
        <f>'SKP SEMESTER 1'!I79</f>
        <v>0</v>
      </c>
      <c r="J82" s="310">
        <f>'SKP SEMESTER 2'!J80</f>
        <v>0</v>
      </c>
      <c r="K82" s="52"/>
      <c r="L82" s="53"/>
      <c r="M82" s="54"/>
      <c r="N82" s="51"/>
      <c r="O82" s="51"/>
      <c r="Q82" t="str">
        <f>IFERROR(MATCH(N82&amp;O82,'UMPAN BALIK DEFAULT'!$A$2:$F$2,0),"")</f>
        <v/>
      </c>
    </row>
    <row r="83" spans="1:17" x14ac:dyDescent="0.25">
      <c r="A83" s="322">
        <f>'SKP SEMESTER 2'!A81</f>
        <v>0</v>
      </c>
      <c r="B83" s="331">
        <f>'SKP SEMESTER 2'!B81</f>
        <v>0</v>
      </c>
      <c r="C83" s="331">
        <f>'SKP SEMESTER 2'!C81</f>
        <v>0</v>
      </c>
      <c r="D83" s="544">
        <f>'SKP SEMESTER 2'!D81:E81</f>
        <v>0</v>
      </c>
      <c r="E83" s="546"/>
      <c r="F83" s="324">
        <f>'SKP SEMESTER 2'!F81</f>
        <v>0</v>
      </c>
      <c r="G83" s="328">
        <f>'SKP SEMESTER 2'!G81</f>
        <v>0</v>
      </c>
      <c r="H83" s="323">
        <f>'SKP SEMESTER 1'!H80</f>
        <v>0</v>
      </c>
      <c r="I83" s="310">
        <f>'SKP SEMESTER 1'!I80</f>
        <v>0</v>
      </c>
      <c r="J83" s="310">
        <f>'SKP SEMESTER 2'!J81</f>
        <v>0</v>
      </c>
      <c r="K83" s="52"/>
      <c r="L83" s="53"/>
      <c r="M83" s="54"/>
      <c r="N83" s="51"/>
      <c r="O83" s="51"/>
      <c r="Q83" t="str">
        <f>IFERROR(MATCH(N83&amp;O83,'UMPAN BALIK DEFAULT'!$A$2:$F$2,0),"")</f>
        <v/>
      </c>
    </row>
    <row r="84" spans="1:17" hidden="1" x14ac:dyDescent="0.25">
      <c r="A84" s="322">
        <f>'SKP SEMESTER 2'!A82</f>
        <v>0</v>
      </c>
      <c r="B84" s="331">
        <f>'SKP SEMESTER 2'!B82</f>
        <v>0</v>
      </c>
      <c r="C84" s="331">
        <f>'SKP SEMESTER 2'!C82</f>
        <v>0</v>
      </c>
      <c r="D84" s="544">
        <f>'SKP SEMESTER 2'!D82:E82</f>
        <v>0</v>
      </c>
      <c r="E84" s="546"/>
      <c r="F84" s="324">
        <f>'SKP SEMESTER 2'!F82</f>
        <v>0</v>
      </c>
      <c r="G84" s="328">
        <f>'SKP SEMESTER 2'!G82</f>
        <v>0</v>
      </c>
      <c r="H84" s="323">
        <f>'SKP SEMESTER 1'!H81</f>
        <v>0</v>
      </c>
      <c r="I84" s="310">
        <f>'SKP SEMESTER 1'!I81</f>
        <v>0</v>
      </c>
      <c r="J84" s="310">
        <f>'SKP SEMESTER 2'!J82</f>
        <v>0</v>
      </c>
      <c r="K84" s="52"/>
      <c r="L84" s="53"/>
      <c r="M84" s="54"/>
      <c r="N84" s="51"/>
      <c r="O84" s="51"/>
      <c r="Q84" t="str">
        <f>IFERROR(MATCH(N84&amp;O84,'UMPAN BALIK DEFAULT'!$A$2:$F$2,0),"")</f>
        <v/>
      </c>
    </row>
    <row r="85" spans="1:17" hidden="1" x14ac:dyDescent="0.25">
      <c r="A85" s="322">
        <f>'SKP SEMESTER 2'!A83</f>
        <v>0</v>
      </c>
      <c r="B85" s="331">
        <f>'SKP SEMESTER 2'!B83</f>
        <v>0</v>
      </c>
      <c r="C85" s="331">
        <f>'SKP SEMESTER 2'!C83</f>
        <v>0</v>
      </c>
      <c r="D85" s="544">
        <f>'SKP SEMESTER 2'!D83:E83</f>
        <v>0</v>
      </c>
      <c r="E85" s="546"/>
      <c r="F85" s="324">
        <f>'SKP SEMESTER 2'!F83</f>
        <v>0</v>
      </c>
      <c r="G85" s="328">
        <f>'SKP SEMESTER 2'!G83</f>
        <v>0</v>
      </c>
      <c r="H85" s="323">
        <f>'SKP SEMESTER 1'!H82</f>
        <v>0</v>
      </c>
      <c r="I85" s="310">
        <f>'SKP SEMESTER 1'!I82</f>
        <v>0</v>
      </c>
      <c r="J85" s="310">
        <f>'SKP SEMESTER 2'!J83</f>
        <v>0</v>
      </c>
      <c r="K85" s="52"/>
      <c r="L85" s="53"/>
      <c r="M85" s="54"/>
      <c r="N85" s="51"/>
      <c r="O85" s="51"/>
      <c r="Q85" t="str">
        <f>IFERROR(MATCH(N85&amp;O85,'UMPAN BALIK DEFAULT'!$A$2:$F$2,0),"")</f>
        <v/>
      </c>
    </row>
    <row r="86" spans="1:17" hidden="1" x14ac:dyDescent="0.25">
      <c r="A86" s="322">
        <f>'SKP SEMESTER 2'!A84</f>
        <v>0</v>
      </c>
      <c r="B86" s="331">
        <f>'SKP SEMESTER 2'!B84</f>
        <v>0</v>
      </c>
      <c r="C86" s="331">
        <f>'SKP SEMESTER 2'!C84</f>
        <v>0</v>
      </c>
      <c r="D86" s="544">
        <f>'SKP SEMESTER 2'!D84:E84</f>
        <v>0</v>
      </c>
      <c r="E86" s="546"/>
      <c r="F86" s="324">
        <f>'SKP SEMESTER 2'!F84</f>
        <v>0</v>
      </c>
      <c r="G86" s="328">
        <f>'SKP SEMESTER 2'!G84</f>
        <v>0</v>
      </c>
      <c r="H86" s="323">
        <f>'SKP SEMESTER 1'!H83</f>
        <v>0</v>
      </c>
      <c r="I86" s="310">
        <f>'SKP SEMESTER 1'!I83</f>
        <v>0</v>
      </c>
      <c r="J86" s="310">
        <f>'SKP SEMESTER 2'!J84</f>
        <v>0</v>
      </c>
      <c r="K86" s="52"/>
      <c r="L86" s="53"/>
      <c r="M86" s="54"/>
      <c r="N86" s="51"/>
      <c r="O86" s="51"/>
      <c r="Q86" t="str">
        <f>IFERROR(MATCH(N86&amp;O86,'UMPAN BALIK DEFAULT'!$A$2:$F$2,0),"")</f>
        <v/>
      </c>
    </row>
    <row r="87" spans="1:17" hidden="1" x14ac:dyDescent="0.25">
      <c r="A87" s="322">
        <f>'SKP SEMESTER 2'!A85</f>
        <v>0</v>
      </c>
      <c r="B87" s="331">
        <f>'SKP SEMESTER 2'!B85</f>
        <v>0</v>
      </c>
      <c r="C87" s="331">
        <f>'SKP SEMESTER 2'!C85</f>
        <v>0</v>
      </c>
      <c r="D87" s="544">
        <f>'SKP SEMESTER 2'!D85:E85</f>
        <v>0</v>
      </c>
      <c r="E87" s="546"/>
      <c r="F87" s="324">
        <f>'SKP SEMESTER 2'!F85</f>
        <v>0</v>
      </c>
      <c r="G87" s="328">
        <f>'SKP SEMESTER 2'!G85</f>
        <v>0</v>
      </c>
      <c r="H87" s="323">
        <f>'SKP SEMESTER 1'!H84</f>
        <v>0</v>
      </c>
      <c r="I87" s="310">
        <f>'SKP SEMESTER 1'!I84</f>
        <v>0</v>
      </c>
      <c r="J87" s="310">
        <f>'SKP SEMESTER 2'!J85</f>
        <v>0</v>
      </c>
      <c r="K87" s="52"/>
      <c r="L87" s="53"/>
      <c r="M87" s="54"/>
      <c r="N87" s="51"/>
      <c r="O87" s="51"/>
      <c r="Q87" t="str">
        <f>IFERROR(MATCH(N87&amp;O87,'UMPAN BALIK DEFAULT'!$A$2:$F$2,0),"")</f>
        <v/>
      </c>
    </row>
    <row r="88" spans="1:17" hidden="1" x14ac:dyDescent="0.25">
      <c r="A88" s="322">
        <f>'SKP SEMESTER 2'!A86</f>
        <v>0</v>
      </c>
      <c r="B88" s="331">
        <f>'SKP SEMESTER 2'!B86</f>
        <v>0</v>
      </c>
      <c r="C88" s="331">
        <f>'SKP SEMESTER 2'!C86</f>
        <v>0</v>
      </c>
      <c r="D88" s="544">
        <f>'SKP SEMESTER 2'!D86:E86</f>
        <v>0</v>
      </c>
      <c r="E88" s="546"/>
      <c r="F88" s="324">
        <f>'SKP SEMESTER 2'!F86</f>
        <v>0</v>
      </c>
      <c r="G88" s="328">
        <f>'SKP SEMESTER 2'!G86</f>
        <v>0</v>
      </c>
      <c r="H88" s="323">
        <f>'SKP SEMESTER 1'!H85</f>
        <v>0</v>
      </c>
      <c r="I88" s="310">
        <f>'SKP SEMESTER 1'!I85</f>
        <v>0</v>
      </c>
      <c r="J88" s="310">
        <f>'SKP SEMESTER 2'!J86</f>
        <v>0</v>
      </c>
      <c r="K88" s="52"/>
      <c r="L88" s="53"/>
      <c r="M88" s="54"/>
      <c r="N88" s="51"/>
      <c r="O88" s="51"/>
      <c r="Q88" t="str">
        <f>IFERROR(MATCH(N88&amp;O88,'UMPAN BALIK DEFAULT'!$A$2:$F$2,0),"")</f>
        <v/>
      </c>
    </row>
    <row r="89" spans="1:17" hidden="1" x14ac:dyDescent="0.25">
      <c r="A89" s="322">
        <f>'SKP SEMESTER 2'!A87</f>
        <v>0</v>
      </c>
      <c r="B89" s="331">
        <f>'SKP SEMESTER 2'!B87</f>
        <v>0</v>
      </c>
      <c r="C89" s="331">
        <f>'SKP SEMESTER 2'!C87</f>
        <v>0</v>
      </c>
      <c r="D89" s="544">
        <f>'SKP SEMESTER 2'!D87:E87</f>
        <v>0</v>
      </c>
      <c r="E89" s="546"/>
      <c r="F89" s="324">
        <f>'SKP SEMESTER 2'!F87</f>
        <v>0</v>
      </c>
      <c r="G89" s="328">
        <f>'SKP SEMESTER 2'!G87</f>
        <v>0</v>
      </c>
      <c r="H89" s="323">
        <f>'SKP SEMESTER 1'!H86</f>
        <v>0</v>
      </c>
      <c r="I89" s="310">
        <f>'SKP SEMESTER 1'!I86</f>
        <v>0</v>
      </c>
      <c r="J89" s="310">
        <f>'SKP SEMESTER 2'!J87</f>
        <v>0</v>
      </c>
      <c r="K89" s="52"/>
      <c r="L89" s="53"/>
      <c r="M89" s="54"/>
      <c r="N89" s="51"/>
      <c r="O89" s="51"/>
      <c r="Q89" t="str">
        <f>IFERROR(MATCH(N89&amp;O89,'UMPAN BALIK DEFAULT'!$A$2:$F$2,0),"")</f>
        <v/>
      </c>
    </row>
    <row r="90" spans="1:17" hidden="1" x14ac:dyDescent="0.25">
      <c r="A90" s="322">
        <f>'SKP SEMESTER 2'!A88</f>
        <v>0</v>
      </c>
      <c r="B90" s="331">
        <f>'SKP SEMESTER 2'!B88</f>
        <v>0</v>
      </c>
      <c r="C90" s="331">
        <f>'SKP SEMESTER 2'!C88</f>
        <v>0</v>
      </c>
      <c r="D90" s="544">
        <f>'SKP SEMESTER 2'!D88:E88</f>
        <v>0</v>
      </c>
      <c r="E90" s="546"/>
      <c r="F90" s="324">
        <f>'SKP SEMESTER 2'!F88</f>
        <v>0</v>
      </c>
      <c r="G90" s="328">
        <f>'SKP SEMESTER 2'!G88</f>
        <v>0</v>
      </c>
      <c r="H90" s="323">
        <f>'SKP SEMESTER 1'!H87</f>
        <v>0</v>
      </c>
      <c r="I90" s="310">
        <f>'SKP SEMESTER 1'!I87</f>
        <v>0</v>
      </c>
      <c r="J90" s="310">
        <f>'SKP SEMESTER 2'!J88</f>
        <v>0</v>
      </c>
      <c r="K90" s="52"/>
      <c r="L90" s="53"/>
      <c r="M90" s="54"/>
      <c r="N90" s="51"/>
      <c r="O90" s="51"/>
      <c r="Q90" t="str">
        <f>IFERROR(MATCH(N90&amp;O90,'UMPAN BALIK DEFAULT'!$A$2:$F$2,0),"")</f>
        <v/>
      </c>
    </row>
    <row r="91" spans="1:17" x14ac:dyDescent="0.25">
      <c r="A91" s="554" t="s">
        <v>149</v>
      </c>
      <c r="B91" s="555"/>
      <c r="C91" s="555"/>
      <c r="D91" s="555"/>
      <c r="E91" s="555"/>
      <c r="F91" s="555"/>
      <c r="G91" s="555"/>
      <c r="H91" s="555"/>
      <c r="I91" s="555"/>
      <c r="J91" s="555"/>
      <c r="K91" s="555"/>
      <c r="L91" s="555"/>
      <c r="M91" s="555"/>
      <c r="N91" s="555"/>
      <c r="O91" s="556"/>
    </row>
    <row r="92" spans="1:17" ht="22.5" customHeight="1" x14ac:dyDescent="0.25">
      <c r="A92" s="551" t="str">
        <f>UPPER(V12)</f>
        <v>DI ATAS EKSPEKTASI</v>
      </c>
      <c r="B92" s="552"/>
      <c r="C92" s="552"/>
      <c r="D92" s="552"/>
      <c r="E92" s="552"/>
      <c r="F92" s="552"/>
      <c r="G92" s="552"/>
      <c r="H92" s="552"/>
      <c r="I92" s="552"/>
      <c r="J92" s="552"/>
      <c r="K92" s="552"/>
      <c r="L92" s="552"/>
      <c r="M92" s="552"/>
      <c r="N92" s="552"/>
      <c r="O92" s="553"/>
    </row>
    <row r="93" spans="1:17" ht="30" customHeight="1" x14ac:dyDescent="0.25">
      <c r="A93" s="557" t="s">
        <v>61</v>
      </c>
      <c r="B93" s="557"/>
      <c r="C93" s="557"/>
      <c r="D93" s="557"/>
      <c r="E93" s="557"/>
      <c r="F93" s="557"/>
      <c r="G93" s="557"/>
      <c r="H93" s="557"/>
      <c r="I93" s="329"/>
      <c r="J93" s="329"/>
      <c r="K93" s="558" t="s">
        <v>145</v>
      </c>
      <c r="L93" s="558"/>
      <c r="M93" s="558"/>
      <c r="N93" s="558" t="s">
        <v>150</v>
      </c>
      <c r="O93" s="558"/>
    </row>
    <row r="94" spans="1:17" ht="15" customHeight="1" x14ac:dyDescent="0.25">
      <c r="A94" s="324">
        <f>'SKP SEMESTER 1'!A89</f>
        <v>1</v>
      </c>
      <c r="B94" s="495" t="s">
        <v>62</v>
      </c>
      <c r="C94" s="495"/>
      <c r="D94" s="495"/>
      <c r="E94" s="495"/>
      <c r="F94" s="495"/>
      <c r="G94" s="495"/>
      <c r="H94" s="495"/>
      <c r="I94" s="495"/>
      <c r="J94" s="495"/>
      <c r="K94" s="495"/>
      <c r="L94" s="495"/>
      <c r="M94" s="495"/>
      <c r="N94" s="547" t="s">
        <v>154</v>
      </c>
      <c r="O94" s="547"/>
    </row>
    <row r="95" spans="1:17" x14ac:dyDescent="0.25">
      <c r="A95" s="324"/>
      <c r="B95" s="498" t="s">
        <v>63</v>
      </c>
      <c r="C95" s="498"/>
      <c r="D95" s="498"/>
      <c r="E95" s="498"/>
      <c r="F95" s="496" t="s">
        <v>64</v>
      </c>
      <c r="G95" s="496"/>
      <c r="H95" s="496"/>
      <c r="I95" s="324"/>
      <c r="J95" s="324"/>
      <c r="K95" s="548"/>
      <c r="L95" s="548"/>
      <c r="M95" s="548"/>
      <c r="N95" s="547"/>
      <c r="O95" s="547"/>
    </row>
    <row r="96" spans="1:17" x14ac:dyDescent="0.25">
      <c r="A96" s="324"/>
      <c r="B96" s="498" t="s">
        <v>65</v>
      </c>
      <c r="C96" s="498"/>
      <c r="D96" s="498"/>
      <c r="E96" s="498"/>
      <c r="F96" s="544">
        <f>'SKP SEMESTER 1'!F91:J91</f>
        <v>0</v>
      </c>
      <c r="G96" s="545"/>
      <c r="H96" s="546"/>
      <c r="I96" s="324"/>
      <c r="J96" s="324"/>
      <c r="K96" s="548"/>
      <c r="L96" s="548"/>
      <c r="M96" s="548"/>
      <c r="N96" s="547"/>
      <c r="O96" s="547"/>
    </row>
    <row r="97" spans="1:15" x14ac:dyDescent="0.25">
      <c r="A97" s="324"/>
      <c r="B97" s="498" t="s">
        <v>66</v>
      </c>
      <c r="C97" s="498"/>
      <c r="D97" s="498"/>
      <c r="E97" s="498"/>
      <c r="F97" s="544">
        <f>'SKP SEMESTER 1'!F92:J92</f>
        <v>0</v>
      </c>
      <c r="G97" s="545"/>
      <c r="H97" s="546"/>
      <c r="I97" s="324"/>
      <c r="J97" s="324"/>
      <c r="K97" s="548"/>
      <c r="L97" s="548"/>
      <c r="M97" s="548"/>
      <c r="N97" s="547"/>
      <c r="O97" s="547"/>
    </row>
    <row r="98" spans="1:15" ht="15" customHeight="1" x14ac:dyDescent="0.25">
      <c r="A98" s="324">
        <v>2</v>
      </c>
      <c r="B98" s="495" t="s">
        <v>67</v>
      </c>
      <c r="C98" s="495"/>
      <c r="D98" s="495"/>
      <c r="E98" s="495"/>
      <c r="F98" s="495"/>
      <c r="G98" s="495"/>
      <c r="H98" s="495"/>
      <c r="I98" s="495"/>
      <c r="J98" s="495"/>
      <c r="K98" s="495"/>
      <c r="L98" s="495"/>
      <c r="M98" s="495"/>
      <c r="N98" s="547" t="s">
        <v>154</v>
      </c>
      <c r="O98" s="547"/>
    </row>
    <row r="99" spans="1:15" ht="30.75" customHeight="1" x14ac:dyDescent="0.25">
      <c r="A99" s="324"/>
      <c r="B99" s="494" t="s">
        <v>68</v>
      </c>
      <c r="C99" s="494"/>
      <c r="D99" s="494"/>
      <c r="E99" s="494"/>
      <c r="F99" s="496" t="s">
        <v>64</v>
      </c>
      <c r="G99" s="496"/>
      <c r="H99" s="496"/>
      <c r="I99" s="324"/>
      <c r="J99" s="324"/>
      <c r="K99" s="548"/>
      <c r="L99" s="548"/>
      <c r="M99" s="548"/>
      <c r="N99" s="547"/>
      <c r="O99" s="547"/>
    </row>
    <row r="100" spans="1:15" x14ac:dyDescent="0.25">
      <c r="A100" s="324"/>
      <c r="B100" s="494" t="s">
        <v>69</v>
      </c>
      <c r="C100" s="494"/>
      <c r="D100" s="494"/>
      <c r="E100" s="494"/>
      <c r="F100" s="544">
        <f>'SKP SEMESTER 1'!F95:J95</f>
        <v>0</v>
      </c>
      <c r="G100" s="545"/>
      <c r="H100" s="546"/>
      <c r="I100" s="324"/>
      <c r="J100" s="324"/>
      <c r="K100" s="548"/>
      <c r="L100" s="548"/>
      <c r="M100" s="548"/>
      <c r="N100" s="547"/>
      <c r="O100" s="547"/>
    </row>
    <row r="101" spans="1:15" x14ac:dyDescent="0.25">
      <c r="A101" s="324"/>
      <c r="B101" s="494" t="s">
        <v>70</v>
      </c>
      <c r="C101" s="494"/>
      <c r="D101" s="494"/>
      <c r="E101" s="494"/>
      <c r="F101" s="544">
        <f>'SKP SEMESTER 1'!F96:J96</f>
        <v>0</v>
      </c>
      <c r="G101" s="545"/>
      <c r="H101" s="546"/>
      <c r="I101" s="324"/>
      <c r="J101" s="324"/>
      <c r="K101" s="548"/>
      <c r="L101" s="548"/>
      <c r="M101" s="548"/>
      <c r="N101" s="547"/>
      <c r="O101" s="547"/>
    </row>
    <row r="102" spans="1:15" ht="15" customHeight="1" x14ac:dyDescent="0.25">
      <c r="A102" s="324">
        <v>3</v>
      </c>
      <c r="B102" s="495" t="s">
        <v>71</v>
      </c>
      <c r="C102" s="495"/>
      <c r="D102" s="495"/>
      <c r="E102" s="495"/>
      <c r="F102" s="495"/>
      <c r="G102" s="495"/>
      <c r="H102" s="495"/>
      <c r="I102" s="495"/>
      <c r="J102" s="495"/>
      <c r="K102" s="495"/>
      <c r="L102" s="495"/>
      <c r="M102" s="495"/>
      <c r="N102" s="547" t="s">
        <v>154</v>
      </c>
      <c r="O102" s="547"/>
    </row>
    <row r="103" spans="1:15" x14ac:dyDescent="0.25">
      <c r="A103" s="324"/>
      <c r="B103" s="494" t="s">
        <v>72</v>
      </c>
      <c r="C103" s="494"/>
      <c r="D103" s="494"/>
      <c r="E103" s="494"/>
      <c r="F103" s="496" t="s">
        <v>64</v>
      </c>
      <c r="G103" s="496"/>
      <c r="H103" s="496"/>
      <c r="I103" s="324"/>
      <c r="J103" s="324"/>
      <c r="K103" s="548"/>
      <c r="L103" s="548"/>
      <c r="M103" s="548"/>
      <c r="N103" s="547"/>
      <c r="O103" s="547"/>
    </row>
    <row r="104" spans="1:15" x14ac:dyDescent="0.25">
      <c r="A104" s="324"/>
      <c r="B104" s="494" t="s">
        <v>73</v>
      </c>
      <c r="C104" s="494"/>
      <c r="D104" s="494"/>
      <c r="E104" s="494"/>
      <c r="F104" s="544">
        <f>'SKP SEMESTER 1'!F99:J99</f>
        <v>0</v>
      </c>
      <c r="G104" s="545"/>
      <c r="H104" s="546"/>
      <c r="I104" s="324"/>
      <c r="J104" s="324"/>
      <c r="K104" s="548"/>
      <c r="L104" s="548"/>
      <c r="M104" s="548"/>
      <c r="N104" s="547"/>
      <c r="O104" s="547"/>
    </row>
    <row r="105" spans="1:15" x14ac:dyDescent="0.25">
      <c r="A105" s="324"/>
      <c r="B105" s="494" t="s">
        <v>74</v>
      </c>
      <c r="C105" s="494"/>
      <c r="D105" s="494"/>
      <c r="E105" s="494"/>
      <c r="F105" s="544">
        <f>'SKP SEMESTER 1'!F100:J100</f>
        <v>0</v>
      </c>
      <c r="G105" s="545"/>
      <c r="H105" s="546"/>
      <c r="I105" s="324"/>
      <c r="J105" s="324"/>
      <c r="K105" s="548"/>
      <c r="L105" s="548"/>
      <c r="M105" s="548"/>
      <c r="N105" s="547"/>
      <c r="O105" s="547"/>
    </row>
    <row r="106" spans="1:15" ht="15" customHeight="1" x14ac:dyDescent="0.25">
      <c r="A106" s="324">
        <v>4</v>
      </c>
      <c r="B106" s="495" t="s">
        <v>75</v>
      </c>
      <c r="C106" s="495"/>
      <c r="D106" s="495"/>
      <c r="E106" s="495"/>
      <c r="F106" s="495"/>
      <c r="G106" s="495"/>
      <c r="H106" s="495"/>
      <c r="I106" s="495"/>
      <c r="J106" s="495"/>
      <c r="K106" s="495"/>
      <c r="L106" s="495"/>
      <c r="M106" s="495"/>
      <c r="N106" s="547" t="s">
        <v>151</v>
      </c>
      <c r="O106" s="547"/>
    </row>
    <row r="107" spans="1:15" x14ac:dyDescent="0.25">
      <c r="A107" s="324"/>
      <c r="B107" s="494" t="s">
        <v>76</v>
      </c>
      <c r="C107" s="494"/>
      <c r="D107" s="494"/>
      <c r="E107" s="494"/>
      <c r="F107" s="496" t="s">
        <v>64</v>
      </c>
      <c r="G107" s="496"/>
      <c r="H107" s="496"/>
      <c r="I107" s="324"/>
      <c r="J107" s="324"/>
      <c r="K107" s="548"/>
      <c r="L107" s="548"/>
      <c r="M107" s="548"/>
      <c r="N107" s="547"/>
      <c r="O107" s="547"/>
    </row>
    <row r="108" spans="1:15" x14ac:dyDescent="0.25">
      <c r="A108" s="324"/>
      <c r="B108" s="494" t="s">
        <v>77</v>
      </c>
      <c r="C108" s="494"/>
      <c r="D108" s="494"/>
      <c r="E108" s="494"/>
      <c r="F108" s="544">
        <f>'SKP SEMESTER 1'!F103:J103</f>
        <v>0</v>
      </c>
      <c r="G108" s="545"/>
      <c r="H108" s="546"/>
      <c r="I108" s="324"/>
      <c r="J108" s="324"/>
      <c r="K108" s="548"/>
      <c r="L108" s="548"/>
      <c r="M108" s="548"/>
      <c r="N108" s="547"/>
      <c r="O108" s="547"/>
    </row>
    <row r="109" spans="1:15" x14ac:dyDescent="0.25">
      <c r="A109" s="324"/>
      <c r="B109" s="494" t="s">
        <v>78</v>
      </c>
      <c r="C109" s="494"/>
      <c r="D109" s="494"/>
      <c r="E109" s="494"/>
      <c r="F109" s="544">
        <f>'SKP SEMESTER 1'!F104:J104</f>
        <v>0</v>
      </c>
      <c r="G109" s="545"/>
      <c r="H109" s="546"/>
      <c r="I109" s="324"/>
      <c r="J109" s="324"/>
      <c r="K109" s="548"/>
      <c r="L109" s="548"/>
      <c r="M109" s="548"/>
      <c r="N109" s="547"/>
      <c r="O109" s="547"/>
    </row>
    <row r="110" spans="1:15" ht="15" customHeight="1" x14ac:dyDescent="0.25">
      <c r="A110" s="324">
        <v>5</v>
      </c>
      <c r="B110" s="495" t="s">
        <v>79</v>
      </c>
      <c r="C110" s="495"/>
      <c r="D110" s="495"/>
      <c r="E110" s="495"/>
      <c r="F110" s="495"/>
      <c r="G110" s="495"/>
      <c r="H110" s="495"/>
      <c r="I110" s="495"/>
      <c r="J110" s="495"/>
      <c r="K110" s="495"/>
      <c r="L110" s="495"/>
      <c r="M110" s="495"/>
      <c r="N110" s="547" t="s">
        <v>151</v>
      </c>
      <c r="O110" s="547"/>
    </row>
    <row r="111" spans="1:15" ht="45" customHeight="1" x14ac:dyDescent="0.25">
      <c r="A111" s="324"/>
      <c r="B111" s="494" t="s">
        <v>80</v>
      </c>
      <c r="C111" s="494"/>
      <c r="D111" s="494"/>
      <c r="E111" s="494"/>
      <c r="F111" s="496" t="s">
        <v>64</v>
      </c>
      <c r="G111" s="496"/>
      <c r="H111" s="496"/>
      <c r="I111" s="324"/>
      <c r="J111" s="324"/>
      <c r="K111" s="548"/>
      <c r="L111" s="548"/>
      <c r="M111" s="548"/>
      <c r="N111" s="547"/>
      <c r="O111" s="547"/>
    </row>
    <row r="112" spans="1:15" x14ac:dyDescent="0.25">
      <c r="A112" s="324"/>
      <c r="B112" s="494" t="s">
        <v>81</v>
      </c>
      <c r="C112" s="494"/>
      <c r="D112" s="494"/>
      <c r="E112" s="494"/>
      <c r="F112" s="544">
        <f>'SKP SEMESTER 1'!F107:J107</f>
        <v>0</v>
      </c>
      <c r="G112" s="545"/>
      <c r="H112" s="546"/>
      <c r="I112" s="324"/>
      <c r="J112" s="324"/>
      <c r="K112" s="548"/>
      <c r="L112" s="548"/>
      <c r="M112" s="548"/>
      <c r="N112" s="547"/>
      <c r="O112" s="547"/>
    </row>
    <row r="113" spans="1:17" x14ac:dyDescent="0.25">
      <c r="A113" s="324"/>
      <c r="B113" s="494" t="s">
        <v>82</v>
      </c>
      <c r="C113" s="494"/>
      <c r="D113" s="494"/>
      <c r="E113" s="494"/>
      <c r="F113" s="544">
        <f>'SKP SEMESTER 1'!F108:J108</f>
        <v>0</v>
      </c>
      <c r="G113" s="545"/>
      <c r="H113" s="546"/>
      <c r="I113" s="324"/>
      <c r="J113" s="324"/>
      <c r="K113" s="548"/>
      <c r="L113" s="548"/>
      <c r="M113" s="548"/>
      <c r="N113" s="547"/>
      <c r="O113" s="547"/>
    </row>
    <row r="114" spans="1:17" ht="15" customHeight="1" x14ac:dyDescent="0.25">
      <c r="A114" s="324">
        <v>6</v>
      </c>
      <c r="B114" s="495" t="s">
        <v>83</v>
      </c>
      <c r="C114" s="495"/>
      <c r="D114" s="495"/>
      <c r="E114" s="495"/>
      <c r="F114" s="495"/>
      <c r="G114" s="495"/>
      <c r="H114" s="495"/>
      <c r="I114" s="495"/>
      <c r="J114" s="495"/>
      <c r="K114" s="495"/>
      <c r="L114" s="495"/>
      <c r="M114" s="495"/>
      <c r="N114" s="547" t="s">
        <v>151</v>
      </c>
      <c r="O114" s="547"/>
    </row>
    <row r="115" spans="1:17" x14ac:dyDescent="0.25">
      <c r="A115" s="324"/>
      <c r="B115" s="494" t="s">
        <v>84</v>
      </c>
      <c r="C115" s="494"/>
      <c r="D115" s="494"/>
      <c r="E115" s="494"/>
      <c r="F115" s="496" t="s">
        <v>64</v>
      </c>
      <c r="G115" s="496"/>
      <c r="H115" s="496"/>
      <c r="I115" s="324"/>
      <c r="J115" s="324"/>
      <c r="K115" s="548"/>
      <c r="L115" s="548"/>
      <c r="M115" s="548"/>
      <c r="N115" s="547"/>
      <c r="O115" s="547"/>
    </row>
    <row r="116" spans="1:17" x14ac:dyDescent="0.25">
      <c r="A116" s="324"/>
      <c r="B116" s="494" t="s">
        <v>85</v>
      </c>
      <c r="C116" s="494"/>
      <c r="D116" s="494"/>
      <c r="E116" s="494"/>
      <c r="F116" s="544">
        <f>'SKP SEMESTER 1'!F111:J111</f>
        <v>0</v>
      </c>
      <c r="G116" s="545"/>
      <c r="H116" s="546"/>
      <c r="I116" s="324"/>
      <c r="J116" s="324"/>
      <c r="K116" s="548"/>
      <c r="L116" s="548"/>
      <c r="M116" s="548"/>
      <c r="N116" s="547"/>
      <c r="O116" s="547"/>
    </row>
    <row r="117" spans="1:17" x14ac:dyDescent="0.25">
      <c r="A117" s="324"/>
      <c r="B117" s="494" t="s">
        <v>86</v>
      </c>
      <c r="C117" s="494"/>
      <c r="D117" s="494"/>
      <c r="E117" s="494"/>
      <c r="F117" s="544">
        <f>'SKP SEMESTER 1'!F112:J112</f>
        <v>0</v>
      </c>
      <c r="G117" s="545"/>
      <c r="H117" s="546"/>
      <c r="I117" s="324"/>
      <c r="J117" s="324"/>
      <c r="K117" s="548"/>
      <c r="L117" s="548"/>
      <c r="M117" s="548"/>
      <c r="N117" s="547"/>
      <c r="O117" s="547"/>
    </row>
    <row r="118" spans="1:17" ht="15" customHeight="1" x14ac:dyDescent="0.25">
      <c r="A118" s="324">
        <v>7</v>
      </c>
      <c r="B118" s="495" t="s">
        <v>87</v>
      </c>
      <c r="C118" s="495"/>
      <c r="D118" s="495"/>
      <c r="E118" s="495"/>
      <c r="F118" s="495"/>
      <c r="G118" s="495"/>
      <c r="H118" s="495"/>
      <c r="I118" s="495"/>
      <c r="J118" s="495"/>
      <c r="K118" s="495"/>
      <c r="L118" s="495"/>
      <c r="M118" s="495"/>
      <c r="N118" s="547" t="s">
        <v>151</v>
      </c>
      <c r="O118" s="547"/>
    </row>
    <row r="119" spans="1:17" x14ac:dyDescent="0.25">
      <c r="A119" s="324"/>
      <c r="B119" s="494" t="s">
        <v>88</v>
      </c>
      <c r="C119" s="494"/>
      <c r="D119" s="494"/>
      <c r="E119" s="494"/>
      <c r="F119" s="496" t="s">
        <v>64</v>
      </c>
      <c r="G119" s="496"/>
      <c r="H119" s="496"/>
      <c r="I119" s="324"/>
      <c r="J119" s="324"/>
      <c r="K119" s="548"/>
      <c r="L119" s="548"/>
      <c r="M119" s="548"/>
      <c r="N119" s="547"/>
      <c r="O119" s="547"/>
    </row>
    <row r="120" spans="1:17" x14ac:dyDescent="0.25">
      <c r="A120" s="324"/>
      <c r="B120" s="494" t="s">
        <v>89</v>
      </c>
      <c r="C120" s="494"/>
      <c r="D120" s="494"/>
      <c r="E120" s="494"/>
      <c r="F120" s="544">
        <f>'SKP SEMESTER 1'!F115:J115</f>
        <v>0</v>
      </c>
      <c r="G120" s="545"/>
      <c r="H120" s="546"/>
      <c r="I120" s="324"/>
      <c r="J120" s="324"/>
      <c r="K120" s="548"/>
      <c r="L120" s="548"/>
      <c r="M120" s="548"/>
      <c r="N120" s="547"/>
      <c r="O120" s="547"/>
      <c r="Q120" t="str">
        <f t="array" ref="Q120">INDEX(N94:N121,MATCH(MAX(COUNTIF(N94:N121,N94:N121)),COUNTIF(N94:N121,N94:N121),0))</f>
        <v>Konsisten untuk Diri Sendiri, di dalam dan di luar Unit Kerja</v>
      </c>
    </row>
    <row r="121" spans="1:17" x14ac:dyDescent="0.25">
      <c r="A121" s="324"/>
      <c r="B121" s="494" t="s">
        <v>90</v>
      </c>
      <c r="C121" s="494"/>
      <c r="D121" s="494"/>
      <c r="E121" s="494"/>
      <c r="F121" s="544">
        <f>'SKP SEMESTER 1'!F116:J116</f>
        <v>0</v>
      </c>
      <c r="G121" s="545"/>
      <c r="H121" s="546"/>
      <c r="I121" s="324"/>
      <c r="J121" s="324"/>
      <c r="K121" s="548"/>
      <c r="L121" s="548"/>
      <c r="M121" s="548"/>
      <c r="N121" s="547"/>
      <c r="O121" s="547"/>
    </row>
    <row r="122" spans="1:17" x14ac:dyDescent="0.25">
      <c r="A122" s="549" t="s">
        <v>153</v>
      </c>
      <c r="B122" s="549"/>
      <c r="C122" s="549"/>
      <c r="D122" s="549"/>
      <c r="E122" s="549"/>
      <c r="F122" s="549"/>
      <c r="G122" s="549"/>
      <c r="H122" s="549"/>
      <c r="I122" s="549"/>
      <c r="J122" s="549"/>
      <c r="K122" s="549"/>
      <c r="L122" s="549"/>
      <c r="M122" s="549"/>
      <c r="Q122" t="s">
        <v>151</v>
      </c>
    </row>
    <row r="123" spans="1:17" x14ac:dyDescent="0.25">
      <c r="A123" s="550" t="str">
        <f>UPPER(IF(Q120=Q122,"Di Atas Ekspektasi",IF(Q120=Q123,"Sesuai Ekspektasi","Di bawah Ekspektasi")))</f>
        <v>DI ATAS EKSPEKTASI</v>
      </c>
      <c r="B123" s="550"/>
      <c r="C123" s="550"/>
      <c r="D123" s="550"/>
      <c r="E123" s="550"/>
      <c r="F123" s="550"/>
      <c r="G123" s="550"/>
      <c r="H123" s="550"/>
      <c r="I123" s="550"/>
      <c r="J123" s="550"/>
      <c r="K123" s="550"/>
      <c r="L123" s="550"/>
      <c r="M123" s="550"/>
      <c r="Q123" t="s">
        <v>154</v>
      </c>
    </row>
    <row r="124" spans="1:17" x14ac:dyDescent="0.25">
      <c r="A124" s="549" t="s">
        <v>155</v>
      </c>
      <c r="B124" s="549"/>
      <c r="C124" s="549"/>
      <c r="D124" s="549"/>
      <c r="E124" s="549"/>
      <c r="F124" s="549"/>
      <c r="G124" s="549"/>
      <c r="H124" s="549"/>
      <c r="I124" s="549"/>
      <c r="J124" s="549"/>
      <c r="K124" s="549"/>
      <c r="L124" s="549"/>
      <c r="M124" s="549"/>
      <c r="Q124" t="s">
        <v>152</v>
      </c>
    </row>
    <row r="125" spans="1:17" x14ac:dyDescent="0.25">
      <c r="A125" s="550" t="str">
        <f>UPPER(INDEX(REF!$J$3:$L$5,MATCH('EVALUASI SEMESTER 2'!$A$92,REF!$I$3:$I$5,0),MATCH('EVALUASI SEMESTER 2'!$A$123,REF!$J$2:$L$2,0)))</f>
        <v>SANGAT BAIK</v>
      </c>
      <c r="B125" s="550"/>
      <c r="C125" s="550"/>
      <c r="D125" s="550"/>
      <c r="E125" s="550"/>
      <c r="F125" s="550"/>
      <c r="G125" s="550"/>
      <c r="H125" s="550"/>
      <c r="I125" s="550"/>
      <c r="J125" s="550"/>
      <c r="K125" s="550"/>
      <c r="L125" s="550"/>
      <c r="M125" s="550"/>
    </row>
    <row r="128" spans="1:17" x14ac:dyDescent="0.25">
      <c r="L128" t="s">
        <v>510</v>
      </c>
    </row>
    <row r="129" spans="3:12" x14ac:dyDescent="0.25">
      <c r="C129" t="s">
        <v>91</v>
      </c>
      <c r="L129" t="s">
        <v>92</v>
      </c>
    </row>
    <row r="133" spans="3:12" x14ac:dyDescent="0.25">
      <c r="C133" s="44" t="str">
        <f>C8</f>
        <v>MACHSUS, S.Sos.</v>
      </c>
      <c r="L133" s="44" t="str">
        <f>L8</f>
        <v>DANY MUSAFA KAMIL, S. Sos. MM.</v>
      </c>
    </row>
    <row r="134" spans="3:12" x14ac:dyDescent="0.25">
      <c r="C134" t="str">
        <f>"NIP. "&amp;C9</f>
        <v>NIP. 19670913 200701 1 023</v>
      </c>
      <c r="L134" t="str">
        <f>"NIP. "&amp;L9</f>
        <v>NIP. 19800104 200312 1 008</v>
      </c>
    </row>
  </sheetData>
  <mergeCells count="177">
    <mergeCell ref="A122:M122"/>
    <mergeCell ref="A123:M123"/>
    <mergeCell ref="A124:M124"/>
    <mergeCell ref="A125:M125"/>
    <mergeCell ref="B118:M118"/>
    <mergeCell ref="N118:O121"/>
    <mergeCell ref="B119:E119"/>
    <mergeCell ref="F119:H119"/>
    <mergeCell ref="K119:M121"/>
    <mergeCell ref="B120:E120"/>
    <mergeCell ref="F120:H120"/>
    <mergeCell ref="B121:E121"/>
    <mergeCell ref="F121:H121"/>
    <mergeCell ref="B114:M114"/>
    <mergeCell ref="N114:O117"/>
    <mergeCell ref="B115:E115"/>
    <mergeCell ref="F115:H115"/>
    <mergeCell ref="K115:M117"/>
    <mergeCell ref="B116:E116"/>
    <mergeCell ref="F116:H116"/>
    <mergeCell ref="B117:E117"/>
    <mergeCell ref="F117:H117"/>
    <mergeCell ref="B110:M110"/>
    <mergeCell ref="N110:O113"/>
    <mergeCell ref="B111:E111"/>
    <mergeCell ref="F111:H111"/>
    <mergeCell ref="K111:M113"/>
    <mergeCell ref="B112:E112"/>
    <mergeCell ref="F112:H112"/>
    <mergeCell ref="B113:E113"/>
    <mergeCell ref="F113:H113"/>
    <mergeCell ref="B106:M106"/>
    <mergeCell ref="N106:O109"/>
    <mergeCell ref="B107:E107"/>
    <mergeCell ref="F107:H107"/>
    <mergeCell ref="K107:M109"/>
    <mergeCell ref="B108:E108"/>
    <mergeCell ref="F108:H108"/>
    <mergeCell ref="B109:E109"/>
    <mergeCell ref="F109:H109"/>
    <mergeCell ref="B102:M102"/>
    <mergeCell ref="N102:O105"/>
    <mergeCell ref="B103:E103"/>
    <mergeCell ref="F103:H103"/>
    <mergeCell ref="K103:M105"/>
    <mergeCell ref="B104:E104"/>
    <mergeCell ref="F104:H104"/>
    <mergeCell ref="B105:E105"/>
    <mergeCell ref="F105:H105"/>
    <mergeCell ref="B98:M98"/>
    <mergeCell ref="N98:O101"/>
    <mergeCell ref="B99:E99"/>
    <mergeCell ref="F99:H99"/>
    <mergeCell ref="K99:M101"/>
    <mergeCell ref="B100:E100"/>
    <mergeCell ref="F100:H100"/>
    <mergeCell ref="B101:E101"/>
    <mergeCell ref="F101:H101"/>
    <mergeCell ref="A92:O92"/>
    <mergeCell ref="A93:H93"/>
    <mergeCell ref="K93:M93"/>
    <mergeCell ref="N93:O93"/>
    <mergeCell ref="B94:M94"/>
    <mergeCell ref="N94:O97"/>
    <mergeCell ref="B95:E95"/>
    <mergeCell ref="F95:H95"/>
    <mergeCell ref="K95:M97"/>
    <mergeCell ref="B96:E96"/>
    <mergeCell ref="F96:H96"/>
    <mergeCell ref="B97:E97"/>
    <mergeCell ref="F97:H97"/>
    <mergeCell ref="D86:E86"/>
    <mergeCell ref="D87:E87"/>
    <mergeCell ref="D88:E88"/>
    <mergeCell ref="D89:E89"/>
    <mergeCell ref="D90:E90"/>
    <mergeCell ref="A91:O91"/>
    <mergeCell ref="D79:E79"/>
    <mergeCell ref="D81:E81"/>
    <mergeCell ref="D82:E82"/>
    <mergeCell ref="D83:E83"/>
    <mergeCell ref="D84:E84"/>
    <mergeCell ref="D85:E85"/>
    <mergeCell ref="D73:E73"/>
    <mergeCell ref="D74:E74"/>
    <mergeCell ref="D75:E75"/>
    <mergeCell ref="D76:E76"/>
    <mergeCell ref="D77:E77"/>
    <mergeCell ref="D78:E78"/>
    <mergeCell ref="D67:E67"/>
    <mergeCell ref="D68:E68"/>
    <mergeCell ref="D69:E69"/>
    <mergeCell ref="D70:E70"/>
    <mergeCell ref="D71:E71"/>
    <mergeCell ref="D72:E72"/>
    <mergeCell ref="D61:E61"/>
    <mergeCell ref="D62:E62"/>
    <mergeCell ref="D63:E63"/>
    <mergeCell ref="D64:E64"/>
    <mergeCell ref="D65:E65"/>
    <mergeCell ref="D66:E66"/>
    <mergeCell ref="D55:E55"/>
    <mergeCell ref="D56:E56"/>
    <mergeCell ref="D57:E57"/>
    <mergeCell ref="D58:E58"/>
    <mergeCell ref="D59:E59"/>
    <mergeCell ref="D60:E60"/>
    <mergeCell ref="D49:E49"/>
    <mergeCell ref="D50:E50"/>
    <mergeCell ref="D51:E51"/>
    <mergeCell ref="D52:E52"/>
    <mergeCell ref="D53:E53"/>
    <mergeCell ref="D54:E54"/>
    <mergeCell ref="D43:E43"/>
    <mergeCell ref="D44:E44"/>
    <mergeCell ref="D45:E45"/>
    <mergeCell ref="D46:E46"/>
    <mergeCell ref="D47:E47"/>
    <mergeCell ref="D48:E48"/>
    <mergeCell ref="D37:E37"/>
    <mergeCell ref="D38:E38"/>
    <mergeCell ref="D39:E39"/>
    <mergeCell ref="D40:E40"/>
    <mergeCell ref="D41:E41"/>
    <mergeCell ref="D42:E42"/>
    <mergeCell ref="D31:E31"/>
    <mergeCell ref="D32:E32"/>
    <mergeCell ref="D33:E33"/>
    <mergeCell ref="D34:E34"/>
    <mergeCell ref="D35:E35"/>
    <mergeCell ref="D36:E36"/>
    <mergeCell ref="D25:E25"/>
    <mergeCell ref="D26:E26"/>
    <mergeCell ref="D27:E27"/>
    <mergeCell ref="D28:E28"/>
    <mergeCell ref="D29:E29"/>
    <mergeCell ref="D30:E30"/>
    <mergeCell ref="N19:O19"/>
    <mergeCell ref="D20:E20"/>
    <mergeCell ref="D21:E21"/>
    <mergeCell ref="D22:E22"/>
    <mergeCell ref="D23:E23"/>
    <mergeCell ref="D24:E24"/>
    <mergeCell ref="A15:M15"/>
    <mergeCell ref="A16:M16"/>
    <mergeCell ref="N16:N18"/>
    <mergeCell ref="O16:O18"/>
    <mergeCell ref="D17:E17"/>
    <mergeCell ref="G17:J17"/>
    <mergeCell ref="K17:L17"/>
    <mergeCell ref="D18:E18"/>
    <mergeCell ref="G18:J18"/>
    <mergeCell ref="K18:L18"/>
    <mergeCell ref="A3:O3"/>
    <mergeCell ref="A2:O2"/>
    <mergeCell ref="A1:O1"/>
    <mergeCell ref="C12:F12"/>
    <mergeCell ref="H12:K12"/>
    <mergeCell ref="L12:O12"/>
    <mergeCell ref="A13:O13"/>
    <mergeCell ref="A14:B14"/>
    <mergeCell ref="C14:O14"/>
    <mergeCell ref="C10:F10"/>
    <mergeCell ref="H10:K10"/>
    <mergeCell ref="L10:O10"/>
    <mergeCell ref="C11:F11"/>
    <mergeCell ref="H11:K11"/>
    <mergeCell ref="L11:O11"/>
    <mergeCell ref="C8:F8"/>
    <mergeCell ref="H8:K8"/>
    <mergeCell ref="L8:O8"/>
    <mergeCell ref="C9:F9"/>
    <mergeCell ref="H9:K9"/>
    <mergeCell ref="L9:O9"/>
    <mergeCell ref="A5:O5"/>
    <mergeCell ref="B7:F7"/>
    <mergeCell ref="H7:O7"/>
  </mergeCells>
  <dataValidations count="5">
    <dataValidation type="list" allowBlank="1" showInputMessage="1" showErrorMessage="1" sqref="N94 N118 N114 N110 N106 N102 N98">
      <formula1>$Q$122:$Q$124</formula1>
    </dataValidation>
    <dataValidation type="list" allowBlank="1" showInputMessage="1" sqref="M81:M90 M20:M79">
      <formula1>INDIRECT("UMPAN"&amp;$Q20)</formula1>
    </dataValidation>
    <dataValidation type="list" allowBlank="1" showInputMessage="1" showErrorMessage="1" sqref="A14">
      <formula1>$AA$1:$AA$5</formula1>
    </dataValidation>
    <dataValidation type="list" allowBlank="1" showInputMessage="1" showErrorMessage="1" sqref="O81:O90 P91:P92 O20:O79">
      <formula1>$Y$1:$Y$2</formula1>
    </dataValidation>
    <dataValidation type="list" allowBlank="1" showInputMessage="1" showErrorMessage="1" sqref="N81:N90 N20:N79">
      <formula1>$W$1:$W$3</formula1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256" scale="50" fitToHeight="2" orientation="landscape" horizontalDpi="4294967293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9B9D9"/>
    <pageSetUpPr fitToPage="1"/>
  </sheetPr>
  <dimension ref="A6:F55"/>
  <sheetViews>
    <sheetView showGridLines="0" zoomScaleNormal="100" workbookViewId="0">
      <selection activeCell="D30" sqref="D30:F30"/>
    </sheetView>
  </sheetViews>
  <sheetFormatPr defaultRowHeight="15" x14ac:dyDescent="0.25"/>
  <cols>
    <col min="1" max="1" width="3.42578125" customWidth="1"/>
    <col min="2" max="2" width="30.140625" customWidth="1"/>
    <col min="3" max="3" width="2.42578125" customWidth="1"/>
    <col min="4" max="4" width="18.140625" customWidth="1"/>
    <col min="5" max="5" width="17.5703125" customWidth="1"/>
    <col min="6" max="6" width="33.85546875" customWidth="1"/>
  </cols>
  <sheetData>
    <row r="6" spans="1:6" x14ac:dyDescent="0.25">
      <c r="A6" s="530" t="s">
        <v>156</v>
      </c>
      <c r="B6" s="530"/>
      <c r="C6" s="530"/>
      <c r="D6" s="530"/>
      <c r="E6" s="530"/>
      <c r="F6" s="530"/>
    </row>
    <row r="7" spans="1:6" x14ac:dyDescent="0.25">
      <c r="A7" s="563" t="s">
        <v>473</v>
      </c>
      <c r="B7" s="563"/>
      <c r="C7" s="563"/>
      <c r="D7" s="563"/>
      <c r="E7" s="563"/>
      <c r="F7" s="563"/>
    </row>
    <row r="8" spans="1:6" ht="5.25" customHeight="1" x14ac:dyDescent="0.25"/>
    <row r="9" spans="1:6" x14ac:dyDescent="0.25">
      <c r="A9" s="17" t="str">
        <f>'DATA PEGAWAI'!C4</f>
        <v>PEMERINTAH KABUPATEN BLITAR</v>
      </c>
      <c r="E9" t="s">
        <v>468</v>
      </c>
    </row>
    <row r="10" spans="1:6" x14ac:dyDescent="0.25">
      <c r="A10" s="574">
        <v>1</v>
      </c>
      <c r="B10" s="575" t="s">
        <v>3</v>
      </c>
      <c r="C10" s="575"/>
      <c r="D10" s="575"/>
      <c r="E10" s="575"/>
      <c r="F10" s="575"/>
    </row>
    <row r="11" spans="1:6" x14ac:dyDescent="0.25">
      <c r="A11" s="574"/>
      <c r="B11" s="332" t="s">
        <v>41</v>
      </c>
      <c r="C11" s="332" t="s">
        <v>2</v>
      </c>
      <c r="D11" s="579" t="str">
        <f>'DATA PEGAWAI'!H5</f>
        <v>MACHSUS, S.Sos.</v>
      </c>
      <c r="E11" s="580"/>
      <c r="F11" s="580"/>
    </row>
    <row r="12" spans="1:6" x14ac:dyDescent="0.25">
      <c r="A12" s="574"/>
      <c r="B12" s="332" t="s">
        <v>9</v>
      </c>
      <c r="C12" s="332" t="s">
        <v>2</v>
      </c>
      <c r="D12" s="579" t="str">
        <f>'DATA PEGAWAI'!H6</f>
        <v>19670913 200701 1 023</v>
      </c>
      <c r="E12" s="580"/>
      <c r="F12" s="580"/>
    </row>
    <row r="13" spans="1:6" x14ac:dyDescent="0.25">
      <c r="A13" s="574"/>
      <c r="B13" s="332" t="s">
        <v>157</v>
      </c>
      <c r="C13" s="332" t="s">
        <v>2</v>
      </c>
      <c r="D13" s="579" t="str">
        <f>'DATA PEGAWAI'!H7</f>
        <v>Penata Muda Tk. I (III/b)</v>
      </c>
      <c r="E13" s="580"/>
      <c r="F13" s="580"/>
    </row>
    <row r="14" spans="1:6" x14ac:dyDescent="0.25">
      <c r="A14" s="574"/>
      <c r="B14" s="332" t="s">
        <v>43</v>
      </c>
      <c r="C14" s="332" t="s">
        <v>2</v>
      </c>
      <c r="D14" s="579" t="str">
        <f>'DATA PEGAWAI'!H8</f>
        <v>Kasubbag Penyusunan Program dan Keuangan</v>
      </c>
      <c r="E14" s="580"/>
      <c r="F14" s="580"/>
    </row>
    <row r="15" spans="1:6" x14ac:dyDescent="0.25">
      <c r="A15" s="574"/>
      <c r="B15" s="332" t="s">
        <v>44</v>
      </c>
      <c r="C15" s="332" t="s">
        <v>2</v>
      </c>
      <c r="D15" s="579" t="str">
        <f>'DATA PEGAWAI'!H9</f>
        <v>Kecamatan Ponggok</v>
      </c>
      <c r="E15" s="580"/>
      <c r="F15" s="580"/>
    </row>
    <row r="16" spans="1:6" x14ac:dyDescent="0.25">
      <c r="A16" s="574">
        <v>2</v>
      </c>
      <c r="B16" s="578" t="s">
        <v>14</v>
      </c>
      <c r="C16" s="578"/>
      <c r="D16" s="578"/>
      <c r="E16" s="578"/>
      <c r="F16" s="578"/>
    </row>
    <row r="17" spans="1:6" x14ac:dyDescent="0.25">
      <c r="A17" s="574"/>
      <c r="B17" s="332" t="s">
        <v>41</v>
      </c>
      <c r="C17" s="332" t="s">
        <v>2</v>
      </c>
      <c r="D17" s="579" t="str">
        <f>'DATA PEGAWAI'!H12</f>
        <v>DANY MUSAFA KAMIL, S. Sos. MM.</v>
      </c>
      <c r="E17" s="580"/>
      <c r="F17" s="580"/>
    </row>
    <row r="18" spans="1:6" x14ac:dyDescent="0.25">
      <c r="A18" s="574"/>
      <c r="B18" s="332" t="s">
        <v>9</v>
      </c>
      <c r="C18" s="332" t="s">
        <v>2</v>
      </c>
      <c r="D18" s="579" t="str">
        <f>'DATA PEGAWAI'!H13</f>
        <v>19800104 200312 1 008</v>
      </c>
      <c r="E18" s="580"/>
      <c r="F18" s="580"/>
    </row>
    <row r="19" spans="1:6" x14ac:dyDescent="0.25">
      <c r="A19" s="574"/>
      <c r="B19" s="332" t="s">
        <v>157</v>
      </c>
      <c r="C19" s="332" t="s">
        <v>2</v>
      </c>
      <c r="D19" s="579" t="str">
        <f>'DATA PEGAWAI'!H14</f>
        <v>Pembina (IV/a)</v>
      </c>
      <c r="E19" s="580"/>
      <c r="F19" s="580"/>
    </row>
    <row r="20" spans="1:6" x14ac:dyDescent="0.25">
      <c r="A20" s="574"/>
      <c r="B20" s="332" t="s">
        <v>43</v>
      </c>
      <c r="C20" s="332" t="s">
        <v>2</v>
      </c>
      <c r="D20" s="579" t="str">
        <f>'DATA PEGAWAI'!H15</f>
        <v>Sekretaris Kecamatan</v>
      </c>
      <c r="E20" s="580"/>
      <c r="F20" s="580"/>
    </row>
    <row r="21" spans="1:6" x14ac:dyDescent="0.25">
      <c r="A21" s="574"/>
      <c r="B21" s="332" t="s">
        <v>44</v>
      </c>
      <c r="C21" s="332" t="s">
        <v>2</v>
      </c>
      <c r="D21" s="579" t="str">
        <f>'DATA PEGAWAI'!H16</f>
        <v>Kecamatan Ponggok</v>
      </c>
      <c r="E21" s="580"/>
      <c r="F21" s="580"/>
    </row>
    <row r="22" spans="1:6" x14ac:dyDescent="0.25">
      <c r="A22" s="574">
        <v>3</v>
      </c>
      <c r="B22" s="578" t="s">
        <v>158</v>
      </c>
      <c r="C22" s="578"/>
      <c r="D22" s="578"/>
      <c r="E22" s="578"/>
      <c r="F22" s="578"/>
    </row>
    <row r="23" spans="1:6" x14ac:dyDescent="0.25">
      <c r="A23" s="574"/>
      <c r="B23" s="332" t="s">
        <v>41</v>
      </c>
      <c r="C23" s="332" t="s">
        <v>2</v>
      </c>
      <c r="D23" s="579" t="str">
        <f>'DATA PEGAWAI'!H19</f>
        <v>Drs. PURWANTO, MM.</v>
      </c>
      <c r="E23" s="580"/>
      <c r="F23" s="580"/>
    </row>
    <row r="24" spans="1:6" x14ac:dyDescent="0.25">
      <c r="A24" s="574"/>
      <c r="B24" s="332" t="s">
        <v>9</v>
      </c>
      <c r="C24" s="332" t="s">
        <v>2</v>
      </c>
      <c r="D24" s="579" t="str">
        <f>'DATA PEGAWAI'!H20</f>
        <v>19650927 199203 1 009</v>
      </c>
      <c r="E24" s="580"/>
      <c r="F24" s="580"/>
    </row>
    <row r="25" spans="1:6" x14ac:dyDescent="0.25">
      <c r="A25" s="574"/>
      <c r="B25" s="332" t="s">
        <v>157</v>
      </c>
      <c r="C25" s="332" t="s">
        <v>2</v>
      </c>
      <c r="D25" s="579" t="str">
        <f>'DATA PEGAWAI'!H21</f>
        <v>Pembina Tk. I (IV/b)</v>
      </c>
      <c r="E25" s="580"/>
      <c r="F25" s="580"/>
    </row>
    <row r="26" spans="1:6" x14ac:dyDescent="0.25">
      <c r="A26" s="574"/>
      <c r="B26" s="332" t="s">
        <v>43</v>
      </c>
      <c r="C26" s="332" t="s">
        <v>2</v>
      </c>
      <c r="D26" s="579" t="str">
        <f>'DATA PEGAWAI'!H22</f>
        <v>Camat</v>
      </c>
      <c r="E26" s="580"/>
      <c r="F26" s="580"/>
    </row>
    <row r="27" spans="1:6" x14ac:dyDescent="0.25">
      <c r="A27" s="574"/>
      <c r="B27" s="332" t="s">
        <v>44</v>
      </c>
      <c r="C27" s="332" t="s">
        <v>2</v>
      </c>
      <c r="D27" s="579" t="str">
        <f>'DATA PEGAWAI'!H23</f>
        <v>Kecamatan Ponggok</v>
      </c>
      <c r="E27" s="580"/>
      <c r="F27" s="580"/>
    </row>
    <row r="28" spans="1:6" x14ac:dyDescent="0.25">
      <c r="A28" s="574">
        <v>4</v>
      </c>
      <c r="B28" s="575" t="s">
        <v>159</v>
      </c>
      <c r="C28" s="575"/>
      <c r="D28" s="575"/>
      <c r="E28" s="575"/>
      <c r="F28" s="575"/>
    </row>
    <row r="29" spans="1:6" x14ac:dyDescent="0.25">
      <c r="A29" s="574"/>
      <c r="B29" s="322" t="s">
        <v>140</v>
      </c>
      <c r="C29" s="322" t="s">
        <v>2</v>
      </c>
      <c r="D29" s="568" t="str">
        <f>'EVALUASI SEMESTER 2'!A14</f>
        <v>BAIK</v>
      </c>
      <c r="E29" s="568"/>
      <c r="F29" s="568"/>
    </row>
    <row r="30" spans="1:6" x14ac:dyDescent="0.25">
      <c r="A30" s="574"/>
      <c r="B30" s="322" t="s">
        <v>155</v>
      </c>
      <c r="C30" s="322" t="s">
        <v>2</v>
      </c>
      <c r="D30" s="568" t="str">
        <f>'EVALUASI SEMESTER 2'!A125</f>
        <v>SANGAT BAIK</v>
      </c>
      <c r="E30" s="568"/>
      <c r="F30" s="568"/>
    </row>
    <row r="31" spans="1:6" x14ac:dyDescent="0.25">
      <c r="A31" s="574">
        <v>5</v>
      </c>
      <c r="B31" s="575" t="s">
        <v>160</v>
      </c>
      <c r="C31" s="575"/>
      <c r="D31" s="575"/>
      <c r="E31" s="575"/>
      <c r="F31" s="575"/>
    </row>
    <row r="32" spans="1:6" ht="30.75" customHeight="1" x14ac:dyDescent="0.25">
      <c r="A32" s="574"/>
      <c r="B32" s="568"/>
      <c r="C32" s="568"/>
      <c r="D32" s="568"/>
      <c r="E32" s="568"/>
      <c r="F32" s="568"/>
    </row>
    <row r="33" spans="1:6" x14ac:dyDescent="0.25">
      <c r="A33" s="574">
        <v>6</v>
      </c>
      <c r="B33" s="575" t="s">
        <v>161</v>
      </c>
      <c r="C33" s="575"/>
      <c r="D33" s="575"/>
      <c r="E33" s="575"/>
      <c r="F33" s="575"/>
    </row>
    <row r="34" spans="1:6" ht="30.75" customHeight="1" x14ac:dyDescent="0.25">
      <c r="A34" s="574"/>
      <c r="B34" s="568"/>
      <c r="C34" s="568"/>
      <c r="D34" s="568"/>
      <c r="E34" s="568"/>
      <c r="F34" s="568"/>
    </row>
    <row r="35" spans="1:6" x14ac:dyDescent="0.25">
      <c r="A35" s="574">
        <v>7</v>
      </c>
      <c r="B35" s="575" t="s">
        <v>162</v>
      </c>
      <c r="C35" s="575"/>
      <c r="D35" s="575"/>
      <c r="E35" s="575"/>
      <c r="F35" s="575"/>
    </row>
    <row r="36" spans="1:6" ht="30.75" customHeight="1" x14ac:dyDescent="0.25">
      <c r="A36" s="574"/>
      <c r="B36" s="568"/>
      <c r="C36" s="568"/>
      <c r="D36" s="568"/>
      <c r="E36" s="568"/>
      <c r="F36" s="568"/>
    </row>
    <row r="37" spans="1:6" x14ac:dyDescent="0.25">
      <c r="A37" s="574">
        <v>8</v>
      </c>
      <c r="B37" s="575" t="s">
        <v>163</v>
      </c>
      <c r="C37" s="575"/>
      <c r="D37" s="575"/>
      <c r="E37" s="575"/>
      <c r="F37" s="575"/>
    </row>
    <row r="38" spans="1:6" ht="30.75" customHeight="1" x14ac:dyDescent="0.25">
      <c r="A38" s="574"/>
      <c r="B38" s="568"/>
      <c r="C38" s="568"/>
      <c r="D38" s="568"/>
      <c r="E38" s="568"/>
      <c r="F38" s="568"/>
    </row>
    <row r="40" spans="1:6" x14ac:dyDescent="0.25">
      <c r="B40" s="333" t="s">
        <v>436</v>
      </c>
      <c r="F40" s="333" t="s">
        <v>436</v>
      </c>
    </row>
    <row r="41" spans="1:6" x14ac:dyDescent="0.25">
      <c r="B41" s="333" t="s">
        <v>164</v>
      </c>
      <c r="F41" s="333" t="s">
        <v>165</v>
      </c>
    </row>
    <row r="42" spans="1:6" x14ac:dyDescent="0.25">
      <c r="B42" s="333"/>
      <c r="F42" s="333"/>
    </row>
    <row r="43" spans="1:6" x14ac:dyDescent="0.25">
      <c r="B43" s="333"/>
      <c r="F43" s="333"/>
    </row>
    <row r="44" spans="1:6" x14ac:dyDescent="0.25">
      <c r="B44" s="333"/>
      <c r="F44" s="333"/>
    </row>
    <row r="45" spans="1:6" x14ac:dyDescent="0.25">
      <c r="B45" s="334" t="str">
        <f>D11</f>
        <v>MACHSUS, S.Sos.</v>
      </c>
      <c r="F45" s="334" t="str">
        <f>D17</f>
        <v>DANY MUSAFA KAMIL, S. Sos. MM.</v>
      </c>
    </row>
    <row r="46" spans="1:6" x14ac:dyDescent="0.25">
      <c r="B46" s="333" t="str">
        <f>"NIP. "&amp;D12</f>
        <v>NIP. 19670913 200701 1 023</v>
      </c>
      <c r="F46" s="333" t="str">
        <f>"NIP. "&amp;D18</f>
        <v>NIP. 19800104 200312 1 008</v>
      </c>
    </row>
    <row r="48" spans="1:6" ht="14.25" customHeight="1" x14ac:dyDescent="0.25"/>
    <row r="49" spans="1:6" hidden="1" x14ac:dyDescent="0.25">
      <c r="A49" s="573" t="s">
        <v>436</v>
      </c>
      <c r="B49" s="573"/>
      <c r="C49" s="573"/>
      <c r="D49" s="573"/>
      <c r="E49" s="573"/>
      <c r="F49" s="573"/>
    </row>
    <row r="50" spans="1:6" hidden="1" x14ac:dyDescent="0.25">
      <c r="A50" s="573" t="s">
        <v>166</v>
      </c>
      <c r="B50" s="573"/>
      <c r="C50" s="573"/>
      <c r="D50" s="573"/>
      <c r="E50" s="573"/>
      <c r="F50" s="573"/>
    </row>
    <row r="51" spans="1:6" hidden="1" x14ac:dyDescent="0.25">
      <c r="D51" s="333"/>
    </row>
    <row r="52" spans="1:6" hidden="1" x14ac:dyDescent="0.25">
      <c r="D52" s="333"/>
    </row>
    <row r="53" spans="1:6" hidden="1" x14ac:dyDescent="0.25">
      <c r="D53" s="333"/>
    </row>
    <row r="54" spans="1:6" hidden="1" x14ac:dyDescent="0.25">
      <c r="A54" s="576" t="str">
        <f>D23</f>
        <v>Drs. PURWANTO, MM.</v>
      </c>
      <c r="B54" s="577"/>
      <c r="C54" s="577"/>
      <c r="D54" s="577"/>
      <c r="E54" s="577"/>
      <c r="F54" s="577"/>
    </row>
    <row r="55" spans="1:6" hidden="1" x14ac:dyDescent="0.25">
      <c r="A55" s="573" t="str">
        <f>"NIP. "&amp;D24</f>
        <v>NIP. 19650927 199203 1 009</v>
      </c>
      <c r="B55" s="573"/>
      <c r="C55" s="573"/>
      <c r="D55" s="573"/>
      <c r="E55" s="573"/>
      <c r="F55" s="573"/>
    </row>
  </sheetData>
  <mergeCells count="43">
    <mergeCell ref="A55:F55"/>
    <mergeCell ref="A37:A38"/>
    <mergeCell ref="B37:F37"/>
    <mergeCell ref="B38:F38"/>
    <mergeCell ref="A49:F49"/>
    <mergeCell ref="A50:F50"/>
    <mergeCell ref="A54:F54"/>
    <mergeCell ref="A33:A34"/>
    <mergeCell ref="B33:F33"/>
    <mergeCell ref="B34:F34"/>
    <mergeCell ref="A35:A36"/>
    <mergeCell ref="B35:F35"/>
    <mergeCell ref="B36:F36"/>
    <mergeCell ref="A28:A30"/>
    <mergeCell ref="B28:F28"/>
    <mergeCell ref="D29:F29"/>
    <mergeCell ref="D30:F30"/>
    <mergeCell ref="A31:A32"/>
    <mergeCell ref="B31:F31"/>
    <mergeCell ref="B32:F32"/>
    <mergeCell ref="A22:A27"/>
    <mergeCell ref="B22:F22"/>
    <mergeCell ref="D23:F23"/>
    <mergeCell ref="D24:F24"/>
    <mergeCell ref="D25:F25"/>
    <mergeCell ref="D26:F26"/>
    <mergeCell ref="D27:F27"/>
    <mergeCell ref="A16:A21"/>
    <mergeCell ref="B16:F16"/>
    <mergeCell ref="D17:F17"/>
    <mergeCell ref="D18:F18"/>
    <mergeCell ref="D19:F19"/>
    <mergeCell ref="D20:F20"/>
    <mergeCell ref="D21:F21"/>
    <mergeCell ref="A6:F6"/>
    <mergeCell ref="A7:F7"/>
    <mergeCell ref="A10:A15"/>
    <mergeCell ref="B10:F10"/>
    <mergeCell ref="D11:F11"/>
    <mergeCell ref="D12:F12"/>
    <mergeCell ref="D13:F13"/>
    <mergeCell ref="D14:F14"/>
    <mergeCell ref="D15:F15"/>
  </mergeCells>
  <printOptions horizontalCentered="1"/>
  <pageMargins left="0.31496062992126" right="0.31496062992126" top="0.74803149606299202" bottom="0.74803149606299202" header="0.31496062992126" footer="0.31496062992126"/>
  <pageSetup paperSize="256" scale="90" orientation="portrait" horizontalDpi="4294967293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tabColor rgb="FF94B6FA"/>
  </sheetPr>
  <dimension ref="A1:AA75"/>
  <sheetViews>
    <sheetView showGridLines="0" showZeros="0" topLeftCell="A25" zoomScale="81" zoomScaleNormal="81" workbookViewId="0">
      <selection activeCell="J81" sqref="J81"/>
    </sheetView>
  </sheetViews>
  <sheetFormatPr defaultRowHeight="15" x14ac:dyDescent="0.25"/>
  <cols>
    <col min="1" max="1" width="5.28515625" customWidth="1"/>
    <col min="2" max="2" width="26.7109375" style="17" customWidth="1"/>
    <col min="3" max="3" width="26.42578125" customWidth="1"/>
    <col min="4" max="4" width="12.85546875" customWidth="1"/>
    <col min="5" max="5" width="4.140625" customWidth="1"/>
    <col min="6" max="6" width="31" customWidth="1"/>
    <col min="7" max="7" width="6.85546875" customWidth="1"/>
    <col min="8" max="8" width="9.7109375" customWidth="1"/>
    <col min="9" max="9" width="6" customWidth="1"/>
    <col min="10" max="10" width="9.28515625" customWidth="1"/>
    <col min="11" max="11" width="11.5703125" customWidth="1"/>
    <col min="12" max="12" width="29.5703125" customWidth="1"/>
    <col min="13" max="13" width="26.85546875" customWidth="1"/>
    <col min="14" max="14" width="22.42578125" customWidth="1"/>
    <col min="15" max="15" width="16.7109375" customWidth="1"/>
    <col min="16" max="16" width="12.7109375" customWidth="1"/>
    <col min="17" max="27" width="9.140625" hidden="1" customWidth="1"/>
    <col min="28" max="29" width="9.140625" customWidth="1"/>
  </cols>
  <sheetData>
    <row r="1" spans="1:27" ht="15.75" x14ac:dyDescent="0.25">
      <c r="A1" s="629" t="s">
        <v>132</v>
      </c>
      <c r="B1" s="629"/>
      <c r="C1" s="629"/>
      <c r="D1" s="629"/>
      <c r="E1" s="629"/>
      <c r="F1" s="629"/>
      <c r="G1" s="629"/>
      <c r="H1" s="629"/>
      <c r="I1" s="629"/>
      <c r="J1" s="629"/>
      <c r="K1" s="629"/>
      <c r="L1" s="629"/>
      <c r="M1" s="629"/>
      <c r="N1" s="629"/>
      <c r="O1" s="629"/>
      <c r="V1" t="s">
        <v>34</v>
      </c>
      <c r="W1" t="s">
        <v>133</v>
      </c>
      <c r="Y1" t="s">
        <v>134</v>
      </c>
      <c r="AA1" t="s">
        <v>97</v>
      </c>
    </row>
    <row r="2" spans="1:27" ht="15.75" x14ac:dyDescent="0.25">
      <c r="A2" s="629" t="str">
        <f>UPPER('DATA PEGAWAI'!$H$8)</f>
        <v>KASUBBAG PENYUSUNAN PROGRAM DAN KEUANGAN</v>
      </c>
      <c r="B2" s="629"/>
      <c r="C2" s="629"/>
      <c r="D2" s="629"/>
      <c r="E2" s="629"/>
      <c r="F2" s="629"/>
      <c r="G2" s="629"/>
      <c r="H2" s="629"/>
      <c r="I2" s="629"/>
      <c r="J2" s="629"/>
      <c r="K2" s="629"/>
      <c r="L2" s="629"/>
      <c r="M2" s="629"/>
      <c r="N2" s="629"/>
      <c r="O2" s="629"/>
      <c r="V2" t="s">
        <v>36</v>
      </c>
      <c r="W2" t="s">
        <v>100</v>
      </c>
      <c r="Y2" t="s">
        <v>135</v>
      </c>
      <c r="AA2" t="s">
        <v>102</v>
      </c>
    </row>
    <row r="3" spans="1:27" ht="15.75" x14ac:dyDescent="0.25">
      <c r="A3" s="629" t="s">
        <v>35</v>
      </c>
      <c r="B3" s="629"/>
      <c r="C3" s="629"/>
      <c r="D3" s="629"/>
      <c r="E3" s="629"/>
      <c r="F3" s="629"/>
      <c r="G3" s="629"/>
      <c r="H3" s="629"/>
      <c r="I3" s="629"/>
      <c r="J3" s="629"/>
      <c r="K3" s="629"/>
      <c r="L3" s="629"/>
      <c r="M3" s="629"/>
      <c r="N3" s="629"/>
      <c r="O3" s="629"/>
      <c r="V3" t="s">
        <v>38</v>
      </c>
      <c r="W3" t="s">
        <v>99</v>
      </c>
      <c r="AA3" t="s">
        <v>108</v>
      </c>
    </row>
    <row r="4" spans="1:27" ht="15.75" x14ac:dyDescent="0.25">
      <c r="A4" s="630" t="s">
        <v>474</v>
      </c>
      <c r="B4" s="630"/>
      <c r="C4" s="630"/>
      <c r="D4" s="630"/>
      <c r="E4" s="630"/>
      <c r="F4" s="630"/>
      <c r="G4" s="630"/>
      <c r="H4" s="630"/>
      <c r="I4" s="630"/>
      <c r="J4" s="630"/>
      <c r="K4" s="630"/>
      <c r="L4" s="630"/>
      <c r="M4" s="630"/>
      <c r="N4" s="630"/>
      <c r="O4" s="630"/>
      <c r="AA4" t="s">
        <v>114</v>
      </c>
    </row>
    <row r="5" spans="1:27" ht="15.75" x14ac:dyDescent="0.25">
      <c r="A5" s="391" t="str">
        <f>'DATA PEGAWAI'!C4</f>
        <v>PEMERINTAH KABUPATEN BLITAR</v>
      </c>
      <c r="B5" s="392"/>
      <c r="C5" s="2"/>
      <c r="D5" s="2"/>
      <c r="E5" s="2"/>
      <c r="F5" s="2"/>
      <c r="G5" s="2"/>
      <c r="H5" s="2" t="str">
        <f>"Periode Penilaian : "&amp;'DATA PEGAWAI'!$C$5&amp;" "&amp;'DATA PEGAWAI'!$C$6</f>
        <v>Periode Penilaian : 01 Januari s/d 31 Desember 2022</v>
      </c>
      <c r="I5" s="2"/>
      <c r="J5" s="2"/>
      <c r="K5" s="2"/>
      <c r="L5" s="2"/>
      <c r="M5" s="393"/>
      <c r="N5" s="2"/>
      <c r="O5" s="393"/>
    </row>
    <row r="6" spans="1:27" ht="15.75" x14ac:dyDescent="0.25">
      <c r="A6" s="394" t="s">
        <v>40</v>
      </c>
      <c r="B6" s="631" t="s">
        <v>3</v>
      </c>
      <c r="C6" s="631"/>
      <c r="D6" s="631"/>
      <c r="E6" s="631"/>
      <c r="F6" s="631"/>
      <c r="G6" s="395" t="s">
        <v>40</v>
      </c>
      <c r="H6" s="632" t="s">
        <v>14</v>
      </c>
      <c r="I6" s="633"/>
      <c r="J6" s="633"/>
      <c r="K6" s="633"/>
      <c r="L6" s="633"/>
      <c r="M6" s="634"/>
      <c r="N6" s="396"/>
      <c r="O6" s="397"/>
      <c r="V6" t="str">
        <f>VLOOKUP(A13,REF!$A$2:$B$6,2,FALSE)</f>
        <v>PIC_2</v>
      </c>
    </row>
    <row r="7" spans="1:27" ht="15" customHeight="1" x14ac:dyDescent="0.25">
      <c r="A7" s="398">
        <v>1</v>
      </c>
      <c r="B7" s="399" t="s">
        <v>41</v>
      </c>
      <c r="C7" s="623" t="str">
        <f>'DATA PEGAWAI'!H5</f>
        <v>MACHSUS, S.Sos.</v>
      </c>
      <c r="D7" s="624"/>
      <c r="E7" s="624"/>
      <c r="F7" s="624"/>
      <c r="G7" s="398">
        <v>1</v>
      </c>
      <c r="H7" s="624" t="s">
        <v>41</v>
      </c>
      <c r="I7" s="624"/>
      <c r="J7" s="624"/>
      <c r="K7" s="624"/>
      <c r="L7" s="400" t="str">
        <f>'DATA PEGAWAI'!H12</f>
        <v>DANY MUSAFA KAMIL, S. Sos. MM.</v>
      </c>
      <c r="M7" s="401"/>
      <c r="N7" s="402"/>
      <c r="O7" s="401"/>
    </row>
    <row r="8" spans="1:27" ht="15" customHeight="1" x14ac:dyDescent="0.25">
      <c r="A8" s="398">
        <v>2</v>
      </c>
      <c r="B8" s="399" t="s">
        <v>9</v>
      </c>
      <c r="C8" s="623" t="str">
        <f>'DATA PEGAWAI'!H6</f>
        <v>19670913 200701 1 023</v>
      </c>
      <c r="D8" s="624"/>
      <c r="E8" s="624"/>
      <c r="F8" s="624"/>
      <c r="G8" s="398">
        <v>2</v>
      </c>
      <c r="H8" s="624" t="s">
        <v>9</v>
      </c>
      <c r="I8" s="624"/>
      <c r="J8" s="624"/>
      <c r="K8" s="624"/>
      <c r="L8" s="400" t="str">
        <f>'DATA PEGAWAI'!H13</f>
        <v>19800104 200312 1 008</v>
      </c>
      <c r="M8" s="401"/>
      <c r="N8" s="402"/>
      <c r="O8" s="401"/>
      <c r="V8" t="s">
        <v>136</v>
      </c>
      <c r="W8" t="s">
        <v>137</v>
      </c>
      <c r="X8" t="s">
        <v>138</v>
      </c>
      <c r="Y8" t="s">
        <v>139</v>
      </c>
      <c r="Z8" t="s">
        <v>134</v>
      </c>
    </row>
    <row r="9" spans="1:27" ht="15" customHeight="1" x14ac:dyDescent="0.25">
      <c r="A9" s="398">
        <v>3</v>
      </c>
      <c r="B9" s="399" t="s">
        <v>42</v>
      </c>
      <c r="C9" s="623" t="str">
        <f>'DATA PEGAWAI'!H7</f>
        <v>Penata Muda Tk. I (III/b)</v>
      </c>
      <c r="D9" s="624"/>
      <c r="E9" s="624"/>
      <c r="F9" s="624"/>
      <c r="G9" s="398">
        <v>3</v>
      </c>
      <c r="H9" s="625" t="s">
        <v>42</v>
      </c>
      <c r="I9" s="625"/>
      <c r="J9" s="625"/>
      <c r="K9" s="625"/>
      <c r="L9" s="400" t="str">
        <f>'DATA PEGAWAI'!H14</f>
        <v>Pembina (IV/a)</v>
      </c>
      <c r="M9" s="401"/>
      <c r="N9" s="402"/>
      <c r="O9" s="401"/>
      <c r="V9">
        <f>COUNTA(N19:N32)</f>
        <v>6</v>
      </c>
      <c r="W9">
        <f>COUNTIF(N19:N32,"Di Bawah Ekspektasi")</f>
        <v>0</v>
      </c>
      <c r="X9">
        <f>COUNTIF($N$19:$N$32,"Sesuai Ekspektasi")</f>
        <v>6</v>
      </c>
      <c r="Y9">
        <f>COUNTIF($N$19:$N$32,"Di Atas Ekspektasi")</f>
        <v>0</v>
      </c>
      <c r="Z9">
        <f>COUNTIF($O$19:$O$32,"Positif")</f>
        <v>6</v>
      </c>
    </row>
    <row r="10" spans="1:27" s="39" customFormat="1" ht="21.75" customHeight="1" x14ac:dyDescent="0.25">
      <c r="A10" s="403">
        <v>4</v>
      </c>
      <c r="B10" s="404" t="s">
        <v>43</v>
      </c>
      <c r="C10" s="583" t="str">
        <f>'DATA PEGAWAI'!H8</f>
        <v>Kasubbag Penyusunan Program dan Keuangan</v>
      </c>
      <c r="D10" s="620"/>
      <c r="E10" s="620"/>
      <c r="F10" s="620"/>
      <c r="G10" s="403">
        <v>4</v>
      </c>
      <c r="H10" s="585" t="s">
        <v>43</v>
      </c>
      <c r="I10" s="585"/>
      <c r="J10" s="585"/>
      <c r="K10" s="585"/>
      <c r="L10" s="400" t="str">
        <f>'DATA PEGAWAI'!H15</f>
        <v>Sekretaris Kecamatan</v>
      </c>
      <c r="M10" s="401"/>
      <c r="N10" s="402"/>
      <c r="O10" s="401"/>
      <c r="W10" s="39">
        <f>W9/$V$9</f>
        <v>0</v>
      </c>
      <c r="X10" s="39">
        <f t="shared" ref="X10:Z10" si="0">X9/$V$9</f>
        <v>1</v>
      </c>
      <c r="Y10" s="39">
        <f t="shared" si="0"/>
        <v>0</v>
      </c>
      <c r="Z10" s="39">
        <f t="shared" si="0"/>
        <v>1</v>
      </c>
    </row>
    <row r="11" spans="1:27" s="39" customFormat="1" ht="22.5" customHeight="1" x14ac:dyDescent="0.25">
      <c r="A11" s="403">
        <v>5</v>
      </c>
      <c r="B11" s="404" t="s">
        <v>44</v>
      </c>
      <c r="C11" s="583" t="str">
        <f>'DATA PEGAWAI'!H9</f>
        <v>Kecamatan Ponggok</v>
      </c>
      <c r="D11" s="620"/>
      <c r="E11" s="620"/>
      <c r="F11" s="620"/>
      <c r="G11" s="403">
        <v>5</v>
      </c>
      <c r="H11" s="585" t="s">
        <v>44</v>
      </c>
      <c r="I11" s="585"/>
      <c r="J11" s="585"/>
      <c r="K11" s="585"/>
      <c r="L11" s="400" t="str">
        <f>'DATA PEGAWAI'!H16</f>
        <v>Kecamatan Ponggok</v>
      </c>
      <c r="M11" s="401"/>
      <c r="N11" s="402"/>
      <c r="O11" s="401"/>
      <c r="V11" s="39" t="str">
        <f>IF(AND(Y10&gt;=0.5,W10=0,Z10&gt;=0.5),"Di Atas Ekspektasi",IF(AND(X10&gt;=0.5,W10&lt;=0.5,Z10&gt;0),"Sesuai Ekspektasi",IF(AND(W10&lt;=1,W10&gt;0.5,Z10&lt;0.5),"Di Bawah Ekspektasi","Sesuai Ekspektasi")))</f>
        <v>Sesuai Ekspektasi</v>
      </c>
    </row>
    <row r="12" spans="1:27" ht="15.75" x14ac:dyDescent="0.25">
      <c r="A12" s="626" t="s">
        <v>140</v>
      </c>
      <c r="B12" s="627"/>
      <c r="C12" s="627"/>
      <c r="D12" s="627"/>
      <c r="E12" s="627"/>
      <c r="F12" s="627"/>
      <c r="G12" s="627"/>
      <c r="H12" s="627"/>
      <c r="I12" s="627"/>
      <c r="J12" s="627"/>
      <c r="K12" s="627"/>
      <c r="L12" s="627"/>
      <c r="M12" s="628"/>
      <c r="N12" s="405"/>
      <c r="O12" s="406"/>
    </row>
    <row r="13" spans="1:27" ht="15.75" x14ac:dyDescent="0.25">
      <c r="A13" s="621" t="s">
        <v>102</v>
      </c>
      <c r="B13" s="622"/>
      <c r="C13" s="407"/>
      <c r="D13" s="407"/>
      <c r="E13" s="407"/>
      <c r="F13" s="407"/>
      <c r="G13" s="407"/>
      <c r="H13" s="407"/>
      <c r="I13" s="407"/>
      <c r="J13" s="407"/>
      <c r="K13" s="407"/>
      <c r="L13" s="407"/>
      <c r="M13" s="408"/>
      <c r="N13" s="407"/>
      <c r="O13" s="408"/>
    </row>
    <row r="14" spans="1:27" ht="158.25" customHeight="1" x14ac:dyDescent="0.25">
      <c r="A14" s="610" t="s">
        <v>141</v>
      </c>
      <c r="B14" s="611"/>
      <c r="C14" s="611"/>
      <c r="D14" s="611"/>
      <c r="E14" s="611"/>
      <c r="F14" s="611"/>
      <c r="G14" s="611"/>
      <c r="H14" s="611"/>
      <c r="I14" s="611"/>
      <c r="J14" s="611"/>
      <c r="K14" s="611"/>
      <c r="L14" s="611"/>
      <c r="M14" s="612"/>
      <c r="N14" s="310"/>
      <c r="O14" s="287"/>
    </row>
    <row r="15" spans="1:27" ht="15.75" x14ac:dyDescent="0.25">
      <c r="A15" s="613" t="s">
        <v>45</v>
      </c>
      <c r="B15" s="613"/>
      <c r="C15" s="613"/>
      <c r="D15" s="613"/>
      <c r="E15" s="613"/>
      <c r="F15" s="613"/>
      <c r="G15" s="613"/>
      <c r="H15" s="613"/>
      <c r="I15" s="613"/>
      <c r="J15" s="613"/>
      <c r="K15" s="613"/>
      <c r="L15" s="613"/>
      <c r="M15" s="613"/>
      <c r="N15" s="516" t="s">
        <v>142</v>
      </c>
      <c r="O15" s="516" t="s">
        <v>143</v>
      </c>
    </row>
    <row r="16" spans="1:27" s="35" customFormat="1" ht="30" customHeight="1" x14ac:dyDescent="0.25">
      <c r="A16" s="409" t="s">
        <v>40</v>
      </c>
      <c r="B16" s="410" t="s">
        <v>46</v>
      </c>
      <c r="C16" s="410" t="s">
        <v>47</v>
      </c>
      <c r="D16" s="614" t="s">
        <v>48</v>
      </c>
      <c r="E16" s="615"/>
      <c r="F16" s="409" t="s">
        <v>49</v>
      </c>
      <c r="G16" s="614" t="s">
        <v>50</v>
      </c>
      <c r="H16" s="616"/>
      <c r="I16" s="616"/>
      <c r="J16" s="615"/>
      <c r="K16" s="614" t="s">
        <v>144</v>
      </c>
      <c r="L16" s="615"/>
      <c r="M16" s="409" t="s">
        <v>145</v>
      </c>
      <c r="N16" s="510"/>
      <c r="O16" s="558"/>
    </row>
    <row r="17" spans="1:17" ht="15.75" x14ac:dyDescent="0.25">
      <c r="A17" s="411" t="s">
        <v>51</v>
      </c>
      <c r="B17" s="411" t="s">
        <v>52</v>
      </c>
      <c r="C17" s="411" t="s">
        <v>53</v>
      </c>
      <c r="D17" s="617" t="s">
        <v>54</v>
      </c>
      <c r="E17" s="618"/>
      <c r="F17" s="411" t="s">
        <v>55</v>
      </c>
      <c r="G17" s="617" t="s">
        <v>56</v>
      </c>
      <c r="H17" s="619"/>
      <c r="I17" s="619"/>
      <c r="J17" s="618"/>
      <c r="K17" s="617" t="s">
        <v>146</v>
      </c>
      <c r="L17" s="618"/>
      <c r="M17" s="411" t="s">
        <v>147</v>
      </c>
      <c r="N17" s="510"/>
      <c r="O17" s="558"/>
    </row>
    <row r="18" spans="1:17" ht="15.75" x14ac:dyDescent="0.25">
      <c r="A18" s="412" t="s">
        <v>57</v>
      </c>
      <c r="B18" s="413"/>
      <c r="C18" s="413"/>
      <c r="D18" s="413"/>
      <c r="E18" s="413"/>
      <c r="F18" s="413"/>
      <c r="G18" s="413"/>
      <c r="H18" s="413"/>
      <c r="I18" s="413"/>
      <c r="J18" s="413"/>
      <c r="K18" s="413"/>
      <c r="L18" s="413"/>
      <c r="M18" s="414"/>
      <c r="N18" s="507"/>
      <c r="O18" s="559"/>
    </row>
    <row r="19" spans="1:17" ht="81" customHeight="1" x14ac:dyDescent="0.25">
      <c r="A19" s="415">
        <f>'SKP TAHUNAN'!A16</f>
        <v>1</v>
      </c>
      <c r="B19" s="415" t="str">
        <f>'SKP TAHUNAN'!B16</f>
        <v>Meningkatnya Akuntabilitas Kinerja Perangkat Daerah</v>
      </c>
      <c r="C19" s="415" t="str">
        <f>'SKP TAHUNAN'!C16</f>
        <v>Terselenggaranya Perencanaan dan pengelolaan keuangan perangkat daerah yang akuntable</v>
      </c>
      <c r="D19" s="596" t="str">
        <f>'SKP TAHUNAN'!D16:E16</f>
        <v>Kuantitas</v>
      </c>
      <c r="E19" s="597"/>
      <c r="F19" s="403" t="str">
        <f>'SKP TAHUNAN'!F16</f>
        <v>Persentase dokumen perencanaan dan dokumen pengelolaan keuangan yang diselesaikan</v>
      </c>
      <c r="G19" s="416">
        <f>'SKP TAHUNAN'!G16</f>
        <v>95</v>
      </c>
      <c r="H19" s="417" t="str">
        <f>'SKP TAHUNAN'!H16</f>
        <v>%</v>
      </c>
      <c r="I19" s="416">
        <f>'SKP TAHUNAN'!I16</f>
        <v>100</v>
      </c>
      <c r="J19" s="417" t="str">
        <f>'SKP TAHUNAN'!J16</f>
        <v>%</v>
      </c>
      <c r="K19" s="418">
        <v>1</v>
      </c>
      <c r="L19" s="419" t="s">
        <v>493</v>
      </c>
      <c r="M19" s="420" t="s">
        <v>124</v>
      </c>
      <c r="N19" s="363" t="s">
        <v>100</v>
      </c>
      <c r="O19" s="51" t="s">
        <v>134</v>
      </c>
      <c r="Q19">
        <f>IFERROR(MATCH(N19&amp;O19,'UMPAN BALIK DEFAULT'!$A$2:$F$2,0),"")</f>
        <v>2</v>
      </c>
    </row>
    <row r="20" spans="1:17" ht="26.25" customHeight="1" x14ac:dyDescent="0.25">
      <c r="A20" s="421"/>
      <c r="B20" s="421"/>
      <c r="C20" s="421"/>
      <c r="D20" s="596" t="str">
        <f>'SKP TAHUNAN'!D17:E17</f>
        <v>Kualitas</v>
      </c>
      <c r="E20" s="597"/>
      <c r="F20" s="403" t="str">
        <f>'SKP TAHUNAN'!F17</f>
        <v>Sesuai dengan ketentuan</v>
      </c>
      <c r="G20" s="416">
        <f>'SKP TAHUNAN'!G17</f>
        <v>95</v>
      </c>
      <c r="H20" s="417" t="str">
        <f>'SKP TAHUNAN'!H17</f>
        <v>%</v>
      </c>
      <c r="I20" s="416">
        <f>'SKP TAHUNAN'!I17</f>
        <v>100</v>
      </c>
      <c r="J20" s="417" t="str">
        <f>'SKP TAHUNAN'!J17</f>
        <v>%</v>
      </c>
      <c r="K20" s="418">
        <v>1</v>
      </c>
      <c r="L20" s="419" t="s">
        <v>167</v>
      </c>
      <c r="M20" s="420" t="s">
        <v>124</v>
      </c>
      <c r="N20" s="363" t="s">
        <v>100</v>
      </c>
      <c r="O20" s="51" t="s">
        <v>134</v>
      </c>
      <c r="Q20">
        <f>IFERROR(MATCH(N20&amp;O20,'UMPAN BALIK DEFAULT'!$A$2:$F$2,0),"")</f>
        <v>2</v>
      </c>
    </row>
    <row r="21" spans="1:17" ht="23.25" customHeight="1" x14ac:dyDescent="0.25">
      <c r="A21" s="421"/>
      <c r="B21" s="421"/>
      <c r="C21" s="421"/>
      <c r="D21" s="596" t="str">
        <f>'SKP TAHUNAN'!D18:E18</f>
        <v>Waktu</v>
      </c>
      <c r="E21" s="597"/>
      <c r="F21" s="403" t="str">
        <f>'SKP TAHUNAN'!F18</f>
        <v xml:space="preserve">Tepat waktu </v>
      </c>
      <c r="G21" s="416">
        <f>'SKP TAHUNAN'!G18</f>
        <v>95</v>
      </c>
      <c r="H21" s="417" t="str">
        <f>'SKP TAHUNAN'!H18</f>
        <v>%</v>
      </c>
      <c r="I21" s="416">
        <f>'SKP TAHUNAN'!I18</f>
        <v>100</v>
      </c>
      <c r="J21" s="417" t="str">
        <f>'SKP TAHUNAN'!J18</f>
        <v>%</v>
      </c>
      <c r="K21" s="418">
        <v>1</v>
      </c>
      <c r="L21" s="419" t="s">
        <v>450</v>
      </c>
      <c r="M21" s="420" t="s">
        <v>124</v>
      </c>
      <c r="N21" s="363" t="s">
        <v>100</v>
      </c>
      <c r="O21" s="51" t="s">
        <v>134</v>
      </c>
      <c r="Q21">
        <f>IFERROR(MATCH(N21&amp;O21,'UMPAN BALIK DEFAULT'!$A$2:$F$2,0),"")</f>
        <v>2</v>
      </c>
    </row>
    <row r="22" spans="1:17" ht="60.75" customHeight="1" x14ac:dyDescent="0.25">
      <c r="A22" s="415">
        <f>'SKP TAHUNAN'!A20</f>
        <v>2</v>
      </c>
      <c r="B22" s="415" t="str">
        <f>'SKP TAHUNAN'!B20</f>
        <v>Meningkatnya Akuntabilitas Kinerja Perangkat Daerah</v>
      </c>
      <c r="C22" s="415" t="str">
        <f>'SKP TAHUNAN'!C20</f>
        <v>Tercapainya pelaporan kinerja dan keuangan yang diselesaikan tepat waktu</v>
      </c>
      <c r="D22" s="596" t="str">
        <f>'SKP TAHUNAN'!D20:E20</f>
        <v>Kuantitas</v>
      </c>
      <c r="E22" s="597"/>
      <c r="F22" s="403" t="str">
        <f>'SKP TAHUNAN'!F20</f>
        <v xml:space="preserve">Persentase dokumen laporan kinerja dan laporan keuangan yang diselesaikan tepat waktu </v>
      </c>
      <c r="G22" s="416">
        <f>'SKP TAHUNAN'!G20</f>
        <v>95</v>
      </c>
      <c r="H22" s="417" t="str">
        <f>'SKP TAHUNAN'!H20</f>
        <v>%</v>
      </c>
      <c r="I22" s="416">
        <f>'SKP TAHUNAN'!I20</f>
        <v>100</v>
      </c>
      <c r="J22" s="417" t="str">
        <f>'SKP TAHUNAN'!J20</f>
        <v>%</v>
      </c>
      <c r="K22" s="418">
        <v>1</v>
      </c>
      <c r="L22" s="419" t="s">
        <v>448</v>
      </c>
      <c r="M22" s="420" t="s">
        <v>124</v>
      </c>
      <c r="N22" s="363" t="s">
        <v>100</v>
      </c>
      <c r="O22" s="51" t="s">
        <v>134</v>
      </c>
      <c r="Q22">
        <f>IFERROR(MATCH(N22&amp;O22,'UMPAN BALIK DEFAULT'!$A$2:$F$2,0),"")</f>
        <v>2</v>
      </c>
    </row>
    <row r="23" spans="1:17" ht="20.25" customHeight="1" x14ac:dyDescent="0.25">
      <c r="A23" s="421"/>
      <c r="B23" s="421"/>
      <c r="C23" s="421"/>
      <c r="D23" s="596" t="str">
        <f>'SKP TAHUNAN'!D21:E21</f>
        <v>Kualitas</v>
      </c>
      <c r="E23" s="597"/>
      <c r="F23" s="403" t="str">
        <f>'SKP TAHUNAN'!F21</f>
        <v>Sesuai dengan ketentuan</v>
      </c>
      <c r="G23" s="416">
        <f>'SKP TAHUNAN'!G21</f>
        <v>95</v>
      </c>
      <c r="H23" s="417" t="str">
        <f>'SKP TAHUNAN'!H21</f>
        <v>%</v>
      </c>
      <c r="I23" s="416">
        <f>'SKP TAHUNAN'!I21</f>
        <v>100</v>
      </c>
      <c r="J23" s="417" t="str">
        <f>'SKP TAHUNAN'!J21</f>
        <v>%</v>
      </c>
      <c r="K23" s="418">
        <v>1</v>
      </c>
      <c r="L23" s="419" t="s">
        <v>167</v>
      </c>
      <c r="M23" s="420" t="s">
        <v>124</v>
      </c>
      <c r="N23" s="363" t="s">
        <v>100</v>
      </c>
      <c r="O23" s="51" t="s">
        <v>134</v>
      </c>
      <c r="Q23">
        <f>IFERROR(MATCH(N23&amp;O23,'UMPAN BALIK DEFAULT'!$A$2:$F$2,0),"")</f>
        <v>2</v>
      </c>
    </row>
    <row r="24" spans="1:17" ht="31.5" x14ac:dyDescent="0.25">
      <c r="A24" s="421"/>
      <c r="B24" s="421"/>
      <c r="C24" s="421"/>
      <c r="D24" s="596" t="str">
        <f>'SKP TAHUNAN'!D22:E22</f>
        <v>Waktu</v>
      </c>
      <c r="E24" s="597"/>
      <c r="F24" s="403" t="str">
        <f>'SKP TAHUNAN'!F22</f>
        <v xml:space="preserve">Tepat waktu </v>
      </c>
      <c r="G24" s="416">
        <f>'SKP TAHUNAN'!G22</f>
        <v>95</v>
      </c>
      <c r="H24" s="417" t="str">
        <f>'SKP TAHUNAN'!H22</f>
        <v>%</v>
      </c>
      <c r="I24" s="416">
        <f>'SKP TAHUNAN'!I22</f>
        <v>100</v>
      </c>
      <c r="J24" s="417" t="str">
        <f>'SKP TAHUNAN'!J22</f>
        <v>%</v>
      </c>
      <c r="K24" s="418">
        <v>1</v>
      </c>
      <c r="L24" s="419" t="s">
        <v>450</v>
      </c>
      <c r="M24" s="420" t="s">
        <v>124</v>
      </c>
      <c r="N24" s="363" t="s">
        <v>100</v>
      </c>
      <c r="O24" s="51" t="s">
        <v>134</v>
      </c>
      <c r="Q24">
        <f>IFERROR(MATCH(N24&amp;O24,'UMPAN BALIK DEFAULT'!$A$2:$F$2,0),"")</f>
        <v>2</v>
      </c>
    </row>
    <row r="25" spans="1:17" ht="12.75" customHeight="1" x14ac:dyDescent="0.25">
      <c r="A25" s="415">
        <f>'SKP TAHUNAN'!A24</f>
        <v>0</v>
      </c>
      <c r="B25" s="415">
        <f>'SKP TAHUNAN'!B24</f>
        <v>0</v>
      </c>
      <c r="C25" s="415">
        <f>'SKP TAHUNAN'!C24</f>
        <v>0</v>
      </c>
      <c r="D25" s="596">
        <f>'SKP TAHUNAN'!D24:E24</f>
        <v>0</v>
      </c>
      <c r="E25" s="597"/>
      <c r="F25" s="403">
        <f>'SKP TAHUNAN'!F24</f>
        <v>0</v>
      </c>
      <c r="G25" s="416">
        <f>'SKP TAHUNAN'!G24</f>
        <v>0</v>
      </c>
      <c r="H25" s="417">
        <f>'SKP TAHUNAN'!H24</f>
        <v>0</v>
      </c>
      <c r="I25" s="416">
        <f>'SKP TAHUNAN'!I24</f>
        <v>0</v>
      </c>
      <c r="J25" s="417">
        <f>'SKP TAHUNAN'!J24</f>
        <v>0</v>
      </c>
      <c r="K25" s="418"/>
      <c r="L25" s="433"/>
      <c r="M25" s="420"/>
      <c r="N25" s="363"/>
      <c r="O25" s="51"/>
      <c r="Q25" t="str">
        <f>IFERROR(MATCH(N25&amp;O25,'UMPAN BALIK DEFAULT'!$A$2:$F$2,0),"")</f>
        <v/>
      </c>
    </row>
    <row r="26" spans="1:17" ht="15.75" x14ac:dyDescent="0.25">
      <c r="A26" s="421"/>
      <c r="B26" s="421"/>
      <c r="C26" s="421"/>
      <c r="D26" s="596">
        <f>'SKP TAHUNAN'!D25:E25</f>
        <v>0</v>
      </c>
      <c r="E26" s="597"/>
      <c r="F26" s="403">
        <f>'SKP TAHUNAN'!F25</f>
        <v>0</v>
      </c>
      <c r="G26" s="416">
        <f>'SKP TAHUNAN'!G25</f>
        <v>0</v>
      </c>
      <c r="H26" s="417">
        <f>'SKP TAHUNAN'!H25</f>
        <v>0</v>
      </c>
      <c r="I26" s="416">
        <f>'SKP TAHUNAN'!I25</f>
        <v>0</v>
      </c>
      <c r="J26" s="417">
        <f>'SKP TAHUNAN'!J25</f>
        <v>0</v>
      </c>
      <c r="K26" s="418"/>
      <c r="L26" s="419"/>
      <c r="M26" s="420"/>
      <c r="N26" s="363"/>
      <c r="O26" s="51"/>
      <c r="Q26" t="str">
        <f>IFERROR(MATCH(N26&amp;O26,'UMPAN BALIK DEFAULT'!$A$2:$F$2,0),"")</f>
        <v/>
      </c>
    </row>
    <row r="27" spans="1:17" ht="15.75" x14ac:dyDescent="0.25">
      <c r="A27" s="421"/>
      <c r="B27" s="421"/>
      <c r="C27" s="421"/>
      <c r="D27" s="596">
        <f>'SKP TAHUNAN'!D26:E26</f>
        <v>0</v>
      </c>
      <c r="E27" s="597"/>
      <c r="F27" s="403">
        <f>'SKP TAHUNAN'!F26</f>
        <v>0</v>
      </c>
      <c r="G27" s="416">
        <f>'SKP TAHUNAN'!G26</f>
        <v>0</v>
      </c>
      <c r="H27" s="417">
        <f>'SKP TAHUNAN'!H26</f>
        <v>0</v>
      </c>
      <c r="I27" s="416">
        <f>'SKP TAHUNAN'!I26</f>
        <v>0</v>
      </c>
      <c r="J27" s="417">
        <f>'SKP TAHUNAN'!J26</f>
        <v>0</v>
      </c>
      <c r="K27" s="418"/>
      <c r="L27" s="419"/>
      <c r="M27" s="420"/>
      <c r="N27" s="363"/>
      <c r="O27" s="51"/>
      <c r="Q27" t="str">
        <f>IFERROR(MATCH(N27&amp;O27,'UMPAN BALIK DEFAULT'!$A$2:$F$2,0),"")</f>
        <v/>
      </c>
    </row>
    <row r="28" spans="1:17" ht="16.5" customHeight="1" x14ac:dyDescent="0.25">
      <c r="A28" s="415">
        <f>'SKP TAHUNAN'!A28</f>
        <v>0</v>
      </c>
      <c r="B28" s="415">
        <f>'SKP TAHUNAN'!B28</f>
        <v>0</v>
      </c>
      <c r="C28" s="415">
        <f>'SKP TAHUNAN'!C28:C31</f>
        <v>0</v>
      </c>
      <c r="D28" s="596">
        <f>'SKP TAHUNAN'!D28:E28</f>
        <v>0</v>
      </c>
      <c r="E28" s="597"/>
      <c r="F28" s="403">
        <f>'SKP TAHUNAN'!F28</f>
        <v>0</v>
      </c>
      <c r="G28" s="416">
        <f>'SKP TAHUNAN'!G28</f>
        <v>0</v>
      </c>
      <c r="H28" s="417">
        <f>'SKP TAHUNAN'!H28</f>
        <v>0</v>
      </c>
      <c r="I28" s="416">
        <f>'SKP TAHUNAN'!I28</f>
        <v>0</v>
      </c>
      <c r="J28" s="417">
        <f>'SKP TAHUNAN'!J28</f>
        <v>0</v>
      </c>
      <c r="K28" s="418"/>
      <c r="L28" s="419"/>
      <c r="M28" s="420"/>
      <c r="N28" s="363"/>
      <c r="O28" s="51"/>
      <c r="Q28" t="str">
        <f>IFERROR(MATCH(N28&amp;O28,'UMPAN BALIK DEFAULT'!$A$2:$F$2,0),"")</f>
        <v/>
      </c>
    </row>
    <row r="29" spans="1:17" ht="15.75" x14ac:dyDescent="0.25">
      <c r="A29" s="421"/>
      <c r="B29" s="421"/>
      <c r="C29" s="421"/>
      <c r="D29" s="596">
        <f>'SKP TAHUNAN'!D29:E29</f>
        <v>0</v>
      </c>
      <c r="E29" s="597"/>
      <c r="F29" s="403">
        <f>'SKP TAHUNAN'!F29</f>
        <v>0</v>
      </c>
      <c r="G29" s="416">
        <f>'SKP TAHUNAN'!G29</f>
        <v>0</v>
      </c>
      <c r="H29" s="417">
        <f>'SKP TAHUNAN'!H29</f>
        <v>0</v>
      </c>
      <c r="I29" s="416">
        <f>'SKP TAHUNAN'!I29</f>
        <v>0</v>
      </c>
      <c r="J29" s="417">
        <f>'SKP TAHUNAN'!J29</f>
        <v>0</v>
      </c>
      <c r="K29" s="418"/>
      <c r="L29" s="419"/>
      <c r="M29" s="420"/>
      <c r="N29" s="363"/>
      <c r="O29" s="51"/>
      <c r="Q29" t="str">
        <f>IFERROR(MATCH(N29&amp;O29,'UMPAN BALIK DEFAULT'!$A$2:$F$2,0),"")</f>
        <v/>
      </c>
    </row>
    <row r="30" spans="1:17" ht="15.75" x14ac:dyDescent="0.25">
      <c r="A30" s="421"/>
      <c r="B30" s="421"/>
      <c r="C30" s="421"/>
      <c r="D30" s="596">
        <f>'SKP TAHUNAN'!D30:E30</f>
        <v>0</v>
      </c>
      <c r="E30" s="597"/>
      <c r="F30" s="403">
        <f>'SKP TAHUNAN'!F30</f>
        <v>0</v>
      </c>
      <c r="G30" s="416">
        <f>'SKP TAHUNAN'!G30</f>
        <v>0</v>
      </c>
      <c r="H30" s="417">
        <f>'SKP TAHUNAN'!H29</f>
        <v>0</v>
      </c>
      <c r="I30" s="416">
        <f>'SKP TAHUNAN'!I30</f>
        <v>0</v>
      </c>
      <c r="J30" s="417">
        <f>'SKP TAHUNAN'!J30</f>
        <v>0</v>
      </c>
      <c r="K30" s="418"/>
      <c r="L30" s="419"/>
      <c r="M30" s="420"/>
      <c r="N30" s="363"/>
      <c r="O30" s="51"/>
      <c r="Q30" t="str">
        <f>IFERROR(MATCH(N30&amp;O30,'UMPAN BALIK DEFAULT'!$A$2:$F$2,0),"")</f>
        <v/>
      </c>
    </row>
    <row r="31" spans="1:17" ht="15.75" x14ac:dyDescent="0.25">
      <c r="A31" s="412" t="s">
        <v>60</v>
      </c>
      <c r="B31" s="413"/>
      <c r="C31" s="413"/>
      <c r="D31" s="413"/>
      <c r="E31" s="413"/>
      <c r="F31" s="413"/>
      <c r="G31" s="413"/>
      <c r="H31" s="413"/>
      <c r="I31" s="413"/>
      <c r="J31" s="413"/>
      <c r="K31" s="413"/>
      <c r="L31" s="413"/>
      <c r="M31" s="414"/>
      <c r="N31" s="315"/>
      <c r="O31" s="316"/>
      <c r="Q31" t="str">
        <f>IFERROR(MATCH(N31&amp;O31,'UMPAN BALIK DEFAULT'!$A$2:$F$2,0),"")</f>
        <v/>
      </c>
    </row>
    <row r="32" spans="1:17" ht="21" customHeight="1" x14ac:dyDescent="0.25">
      <c r="A32" s="422">
        <f>'SKP TAHUNAN'!A33</f>
        <v>1</v>
      </c>
      <c r="B32" s="404">
        <f>'SKP TAHUNAN'!B33</f>
        <v>0</v>
      </c>
      <c r="C32" s="423">
        <f>'SKP TAHUNAN'!C33</f>
        <v>0</v>
      </c>
      <c r="D32" s="595">
        <f>'SKP TAHUNAN'!D33:E33</f>
        <v>0</v>
      </c>
      <c r="E32" s="597"/>
      <c r="F32" s="403">
        <f>'SKP TAHUNAN'!F33</f>
        <v>0</v>
      </c>
      <c r="G32" s="416">
        <f>'SKP TAHUNAN'!G33</f>
        <v>0</v>
      </c>
      <c r="H32" s="393">
        <f>'SKP TAHUNAN'!H33</f>
        <v>0</v>
      </c>
      <c r="I32" s="424">
        <f>'SKP TAHUNAN'!I33</f>
        <v>0</v>
      </c>
      <c r="J32" s="424">
        <f>'SKP TAHUNAN'!J33</f>
        <v>0</v>
      </c>
      <c r="K32" s="425"/>
      <c r="L32" s="426"/>
      <c r="M32" s="427"/>
      <c r="N32" s="388"/>
      <c r="O32" s="314"/>
      <c r="Q32" t="str">
        <f>IFERROR(MATCH(N32&amp;O32,'UMPAN BALIK DEFAULT'!$A$2:$F$2,0),"")</f>
        <v/>
      </c>
    </row>
    <row r="33" spans="1:15" ht="15.75" x14ac:dyDescent="0.25">
      <c r="A33" s="428" t="s">
        <v>149</v>
      </c>
      <c r="B33" s="405"/>
      <c r="C33" s="405"/>
      <c r="D33" s="405"/>
      <c r="E33" s="405"/>
      <c r="F33" s="405"/>
      <c r="G33" s="405"/>
      <c r="H33" s="405"/>
      <c r="I33" s="405"/>
      <c r="J33" s="405"/>
      <c r="K33" s="405"/>
      <c r="L33" s="405"/>
      <c r="M33" s="406"/>
      <c r="N33" s="386"/>
      <c r="O33" s="387"/>
    </row>
    <row r="34" spans="1:15" ht="22.5" customHeight="1" x14ac:dyDescent="0.25">
      <c r="A34" s="429" t="str">
        <f>UPPER(V11)</f>
        <v>SESUAI EKSPEKTASI</v>
      </c>
      <c r="B34" s="430"/>
      <c r="C34" s="430"/>
      <c r="D34" s="430"/>
      <c r="E34" s="430"/>
      <c r="F34" s="430"/>
      <c r="G34" s="430"/>
      <c r="H34" s="430"/>
      <c r="I34" s="430"/>
      <c r="J34" s="430"/>
      <c r="K34" s="430"/>
      <c r="L34" s="430"/>
      <c r="M34" s="431"/>
      <c r="N34" s="389"/>
      <c r="O34" s="390"/>
    </row>
    <row r="35" spans="1:15" ht="30" customHeight="1" x14ac:dyDescent="0.25">
      <c r="A35" s="607" t="s">
        <v>61</v>
      </c>
      <c r="B35" s="607"/>
      <c r="C35" s="607"/>
      <c r="D35" s="607"/>
      <c r="E35" s="607"/>
      <c r="F35" s="607"/>
      <c r="G35" s="607"/>
      <c r="H35" s="607"/>
      <c r="I35" s="432"/>
      <c r="J35" s="432"/>
      <c r="K35" s="608" t="s">
        <v>145</v>
      </c>
      <c r="L35" s="608"/>
      <c r="M35" s="608"/>
      <c r="N35" s="558" t="s">
        <v>150</v>
      </c>
      <c r="O35" s="558"/>
    </row>
    <row r="36" spans="1:15" ht="15" customHeight="1" x14ac:dyDescent="0.25">
      <c r="A36" s="403">
        <f>'SKP SEMESTER 1'!A89</f>
        <v>1</v>
      </c>
      <c r="B36" s="400" t="s">
        <v>62</v>
      </c>
      <c r="C36" s="402"/>
      <c r="D36" s="402"/>
      <c r="E36" s="402"/>
      <c r="F36" s="402"/>
      <c r="G36" s="402"/>
      <c r="H36" s="402"/>
      <c r="I36" s="402"/>
      <c r="J36" s="402"/>
      <c r="K36" s="402"/>
      <c r="L36" s="402"/>
      <c r="M36" s="401"/>
      <c r="N36" s="547" t="s">
        <v>151</v>
      </c>
      <c r="O36" s="547"/>
    </row>
    <row r="37" spans="1:15" ht="15.75" x14ac:dyDescent="0.25">
      <c r="A37" s="403"/>
      <c r="B37" s="609" t="s">
        <v>63</v>
      </c>
      <c r="C37" s="609"/>
      <c r="D37" s="609"/>
      <c r="E37" s="609"/>
      <c r="F37" s="585" t="s">
        <v>64</v>
      </c>
      <c r="G37" s="585"/>
      <c r="H37" s="585"/>
      <c r="I37" s="403"/>
      <c r="J37" s="403"/>
      <c r="K37" s="598" t="s">
        <v>486</v>
      </c>
      <c r="L37" s="599"/>
      <c r="M37" s="600"/>
      <c r="N37" s="547"/>
      <c r="O37" s="547"/>
    </row>
    <row r="38" spans="1:15" ht="15.75" x14ac:dyDescent="0.25">
      <c r="A38" s="403"/>
      <c r="B38" s="609" t="s">
        <v>65</v>
      </c>
      <c r="C38" s="609"/>
      <c r="D38" s="609"/>
      <c r="E38" s="609"/>
      <c r="F38" s="595">
        <f>'SKP SEMESTER 1'!F91:J91</f>
        <v>0</v>
      </c>
      <c r="G38" s="596"/>
      <c r="H38" s="597"/>
      <c r="I38" s="403"/>
      <c r="J38" s="403"/>
      <c r="K38" s="601"/>
      <c r="L38" s="602"/>
      <c r="M38" s="603"/>
      <c r="N38" s="547"/>
      <c r="O38" s="547"/>
    </row>
    <row r="39" spans="1:15" ht="15.75" x14ac:dyDescent="0.25">
      <c r="A39" s="403"/>
      <c r="B39" s="609" t="s">
        <v>66</v>
      </c>
      <c r="C39" s="609"/>
      <c r="D39" s="609"/>
      <c r="E39" s="609"/>
      <c r="F39" s="595">
        <f>'SKP SEMESTER 1'!F92:J92</f>
        <v>0</v>
      </c>
      <c r="G39" s="596"/>
      <c r="H39" s="597"/>
      <c r="I39" s="403"/>
      <c r="J39" s="403"/>
      <c r="K39" s="604"/>
      <c r="L39" s="605"/>
      <c r="M39" s="606"/>
      <c r="N39" s="547"/>
      <c r="O39" s="547"/>
    </row>
    <row r="40" spans="1:15" ht="15" customHeight="1" x14ac:dyDescent="0.25">
      <c r="A40" s="403">
        <v>2</v>
      </c>
      <c r="B40" s="583" t="s">
        <v>67</v>
      </c>
      <c r="C40" s="583"/>
      <c r="D40" s="583"/>
      <c r="E40" s="583"/>
      <c r="F40" s="583"/>
      <c r="G40" s="583"/>
      <c r="H40" s="583"/>
      <c r="I40" s="583"/>
      <c r="J40" s="583"/>
      <c r="K40" s="583"/>
      <c r="L40" s="583"/>
      <c r="M40" s="583"/>
      <c r="N40" s="547" t="s">
        <v>151</v>
      </c>
      <c r="O40" s="547"/>
    </row>
    <row r="41" spans="1:15" ht="30.75" customHeight="1" x14ac:dyDescent="0.25">
      <c r="A41" s="403"/>
      <c r="B41" s="584" t="s">
        <v>68</v>
      </c>
      <c r="C41" s="584"/>
      <c r="D41" s="584"/>
      <c r="E41" s="584"/>
      <c r="F41" s="585" t="s">
        <v>64</v>
      </c>
      <c r="G41" s="585"/>
      <c r="H41" s="585"/>
      <c r="I41" s="403"/>
      <c r="J41" s="403"/>
      <c r="K41" s="598" t="s">
        <v>487</v>
      </c>
      <c r="L41" s="599"/>
      <c r="M41" s="600"/>
      <c r="N41" s="547"/>
      <c r="O41" s="547"/>
    </row>
    <row r="42" spans="1:15" ht="32.25" customHeight="1" x14ac:dyDescent="0.25">
      <c r="A42" s="403"/>
      <c r="B42" s="584" t="s">
        <v>69</v>
      </c>
      <c r="C42" s="584"/>
      <c r="D42" s="584"/>
      <c r="E42" s="584"/>
      <c r="F42" s="595">
        <f>'SKP SEMESTER 1'!F95:J95</f>
        <v>0</v>
      </c>
      <c r="G42" s="596"/>
      <c r="H42" s="597"/>
      <c r="I42" s="403"/>
      <c r="J42" s="403"/>
      <c r="K42" s="601"/>
      <c r="L42" s="602"/>
      <c r="M42" s="603"/>
      <c r="N42" s="547"/>
      <c r="O42" s="547"/>
    </row>
    <row r="43" spans="1:15" ht="15.75" x14ac:dyDescent="0.25">
      <c r="A43" s="403"/>
      <c r="B43" s="584" t="s">
        <v>70</v>
      </c>
      <c r="C43" s="584"/>
      <c r="D43" s="584"/>
      <c r="E43" s="584"/>
      <c r="F43" s="595">
        <f>'SKP SEMESTER 1'!F96:J96</f>
        <v>0</v>
      </c>
      <c r="G43" s="596"/>
      <c r="H43" s="597"/>
      <c r="I43" s="403"/>
      <c r="J43" s="403"/>
      <c r="K43" s="604"/>
      <c r="L43" s="605"/>
      <c r="M43" s="606"/>
      <c r="N43" s="547"/>
      <c r="O43" s="547"/>
    </row>
    <row r="44" spans="1:15" ht="15" customHeight="1" x14ac:dyDescent="0.25">
      <c r="A44" s="403">
        <v>3</v>
      </c>
      <c r="B44" s="583" t="s">
        <v>71</v>
      </c>
      <c r="C44" s="583"/>
      <c r="D44" s="583"/>
      <c r="E44" s="583"/>
      <c r="F44" s="583"/>
      <c r="G44" s="583"/>
      <c r="H44" s="583"/>
      <c r="I44" s="583"/>
      <c r="J44" s="583"/>
      <c r="K44" s="583"/>
      <c r="L44" s="583"/>
      <c r="M44" s="583"/>
      <c r="N44" s="547" t="s">
        <v>154</v>
      </c>
      <c r="O44" s="547"/>
    </row>
    <row r="45" spans="1:15" ht="33.75" customHeight="1" x14ac:dyDescent="0.25">
      <c r="A45" s="403"/>
      <c r="B45" s="584" t="s">
        <v>72</v>
      </c>
      <c r="C45" s="584"/>
      <c r="D45" s="584"/>
      <c r="E45" s="584"/>
      <c r="F45" s="585" t="s">
        <v>64</v>
      </c>
      <c r="G45" s="585"/>
      <c r="H45" s="585"/>
      <c r="I45" s="403"/>
      <c r="J45" s="403"/>
      <c r="K45" s="586" t="s">
        <v>488</v>
      </c>
      <c r="L45" s="587"/>
      <c r="M45" s="588"/>
      <c r="N45" s="547"/>
      <c r="O45" s="547"/>
    </row>
    <row r="46" spans="1:15" ht="15.75" x14ac:dyDescent="0.25">
      <c r="A46" s="403"/>
      <c r="B46" s="584" t="s">
        <v>73</v>
      </c>
      <c r="C46" s="584"/>
      <c r="D46" s="584"/>
      <c r="E46" s="584"/>
      <c r="F46" s="595">
        <f>'SKP SEMESTER 1'!F99:J99</f>
        <v>0</v>
      </c>
      <c r="G46" s="596"/>
      <c r="H46" s="597"/>
      <c r="I46" s="403"/>
      <c r="J46" s="403"/>
      <c r="K46" s="589"/>
      <c r="L46" s="590"/>
      <c r="M46" s="591"/>
      <c r="N46" s="547"/>
      <c r="O46" s="547"/>
    </row>
    <row r="47" spans="1:15" ht="15.75" x14ac:dyDescent="0.25">
      <c r="A47" s="403"/>
      <c r="B47" s="584" t="s">
        <v>74</v>
      </c>
      <c r="C47" s="584"/>
      <c r="D47" s="584"/>
      <c r="E47" s="584"/>
      <c r="F47" s="595">
        <f>'SKP SEMESTER 1'!F100:J100</f>
        <v>0</v>
      </c>
      <c r="G47" s="596"/>
      <c r="H47" s="597"/>
      <c r="I47" s="403"/>
      <c r="J47" s="403"/>
      <c r="K47" s="592"/>
      <c r="L47" s="593"/>
      <c r="M47" s="594"/>
      <c r="N47" s="547"/>
      <c r="O47" s="547"/>
    </row>
    <row r="48" spans="1:15" ht="15" customHeight="1" x14ac:dyDescent="0.25">
      <c r="A48" s="403">
        <v>4</v>
      </c>
      <c r="B48" s="583" t="s">
        <v>75</v>
      </c>
      <c r="C48" s="583"/>
      <c r="D48" s="583"/>
      <c r="E48" s="583"/>
      <c r="F48" s="583"/>
      <c r="G48" s="583"/>
      <c r="H48" s="583"/>
      <c r="I48" s="583"/>
      <c r="J48" s="583"/>
      <c r="K48" s="583"/>
      <c r="L48" s="583"/>
      <c r="M48" s="583"/>
      <c r="N48" s="547" t="s">
        <v>151</v>
      </c>
      <c r="O48" s="547"/>
    </row>
    <row r="49" spans="1:17" ht="15.75" x14ac:dyDescent="0.25">
      <c r="A49" s="403"/>
      <c r="B49" s="584" t="s">
        <v>76</v>
      </c>
      <c r="C49" s="584"/>
      <c r="D49" s="584"/>
      <c r="E49" s="584"/>
      <c r="F49" s="585" t="s">
        <v>64</v>
      </c>
      <c r="G49" s="585"/>
      <c r="H49" s="585"/>
      <c r="I49" s="403"/>
      <c r="J49" s="403"/>
      <c r="K49" s="598" t="s">
        <v>489</v>
      </c>
      <c r="L49" s="599"/>
      <c r="M49" s="600"/>
      <c r="N49" s="547"/>
      <c r="O49" s="547"/>
    </row>
    <row r="50" spans="1:17" ht="15.75" x14ac:dyDescent="0.25">
      <c r="A50" s="403"/>
      <c r="B50" s="584" t="s">
        <v>77</v>
      </c>
      <c r="C50" s="584"/>
      <c r="D50" s="584"/>
      <c r="E50" s="584"/>
      <c r="F50" s="595">
        <f>'SKP SEMESTER 1'!F103:J103</f>
        <v>0</v>
      </c>
      <c r="G50" s="596"/>
      <c r="H50" s="597"/>
      <c r="I50" s="403"/>
      <c r="J50" s="403"/>
      <c r="K50" s="601"/>
      <c r="L50" s="602"/>
      <c r="M50" s="603"/>
      <c r="N50" s="547"/>
      <c r="O50" s="547"/>
    </row>
    <row r="51" spans="1:17" ht="15.75" x14ac:dyDescent="0.25">
      <c r="A51" s="403"/>
      <c r="B51" s="584" t="s">
        <v>78</v>
      </c>
      <c r="C51" s="584"/>
      <c r="D51" s="584"/>
      <c r="E51" s="584"/>
      <c r="F51" s="595">
        <f>'SKP SEMESTER 1'!F104:J104</f>
        <v>0</v>
      </c>
      <c r="G51" s="596"/>
      <c r="H51" s="597"/>
      <c r="I51" s="403"/>
      <c r="J51" s="403"/>
      <c r="K51" s="604"/>
      <c r="L51" s="605"/>
      <c r="M51" s="606"/>
      <c r="N51" s="547"/>
      <c r="O51" s="547"/>
    </row>
    <row r="52" spans="1:17" ht="15" customHeight="1" x14ac:dyDescent="0.25">
      <c r="A52" s="403">
        <v>5</v>
      </c>
      <c r="B52" s="583" t="s">
        <v>79</v>
      </c>
      <c r="C52" s="583"/>
      <c r="D52" s="583"/>
      <c r="E52" s="583"/>
      <c r="F52" s="583"/>
      <c r="G52" s="583"/>
      <c r="H52" s="583"/>
      <c r="I52" s="583"/>
      <c r="J52" s="583"/>
      <c r="K52" s="583"/>
      <c r="L52" s="583"/>
      <c r="M52" s="583"/>
      <c r="N52" s="547" t="s">
        <v>151</v>
      </c>
      <c r="O52" s="547"/>
    </row>
    <row r="53" spans="1:17" ht="48.75" customHeight="1" x14ac:dyDescent="0.25">
      <c r="A53" s="403"/>
      <c r="B53" s="584" t="s">
        <v>80</v>
      </c>
      <c r="C53" s="584"/>
      <c r="D53" s="584"/>
      <c r="E53" s="584"/>
      <c r="F53" s="585" t="s">
        <v>64</v>
      </c>
      <c r="G53" s="585"/>
      <c r="H53" s="585"/>
      <c r="I53" s="403"/>
      <c r="J53" s="403"/>
      <c r="K53" s="598" t="s">
        <v>490</v>
      </c>
      <c r="L53" s="599"/>
      <c r="M53" s="600"/>
      <c r="N53" s="547"/>
      <c r="O53" s="547"/>
    </row>
    <row r="54" spans="1:17" ht="15.75" x14ac:dyDescent="0.25">
      <c r="A54" s="403"/>
      <c r="B54" s="584" t="s">
        <v>81</v>
      </c>
      <c r="C54" s="584"/>
      <c r="D54" s="584"/>
      <c r="E54" s="584"/>
      <c r="F54" s="595">
        <f>'SKP SEMESTER 1'!F107:J107</f>
        <v>0</v>
      </c>
      <c r="G54" s="596"/>
      <c r="H54" s="597"/>
      <c r="I54" s="403"/>
      <c r="J54" s="403"/>
      <c r="K54" s="601"/>
      <c r="L54" s="602"/>
      <c r="M54" s="603"/>
      <c r="N54" s="547"/>
      <c r="O54" s="547"/>
    </row>
    <row r="55" spans="1:17" ht="15.75" x14ac:dyDescent="0.25">
      <c r="A55" s="403"/>
      <c r="B55" s="584" t="s">
        <v>82</v>
      </c>
      <c r="C55" s="584"/>
      <c r="D55" s="584"/>
      <c r="E55" s="584"/>
      <c r="F55" s="595">
        <f>'SKP SEMESTER 1'!F108:J108</f>
        <v>0</v>
      </c>
      <c r="G55" s="596"/>
      <c r="H55" s="597"/>
      <c r="I55" s="403"/>
      <c r="J55" s="403"/>
      <c r="K55" s="604"/>
      <c r="L55" s="605"/>
      <c r="M55" s="606"/>
      <c r="N55" s="547"/>
      <c r="O55" s="547"/>
    </row>
    <row r="56" spans="1:17" ht="15" customHeight="1" x14ac:dyDescent="0.25">
      <c r="A56" s="403">
        <v>6</v>
      </c>
      <c r="B56" s="583" t="s">
        <v>83</v>
      </c>
      <c r="C56" s="583"/>
      <c r="D56" s="583"/>
      <c r="E56" s="583"/>
      <c r="F56" s="583"/>
      <c r="G56" s="583"/>
      <c r="H56" s="583"/>
      <c r="I56" s="583"/>
      <c r="J56" s="583"/>
      <c r="K56" s="583"/>
      <c r="L56" s="583"/>
      <c r="M56" s="583"/>
      <c r="N56" s="547" t="s">
        <v>151</v>
      </c>
      <c r="O56" s="547"/>
    </row>
    <row r="57" spans="1:17" ht="15.75" x14ac:dyDescent="0.25">
      <c r="A57" s="403"/>
      <c r="B57" s="584" t="s">
        <v>84</v>
      </c>
      <c r="C57" s="584"/>
      <c r="D57" s="584"/>
      <c r="E57" s="584"/>
      <c r="F57" s="585" t="s">
        <v>64</v>
      </c>
      <c r="G57" s="585"/>
      <c r="H57" s="585"/>
      <c r="I57" s="403"/>
      <c r="J57" s="403"/>
      <c r="K57" s="598" t="s">
        <v>491</v>
      </c>
      <c r="L57" s="599"/>
      <c r="M57" s="600"/>
      <c r="N57" s="547"/>
      <c r="O57" s="547"/>
    </row>
    <row r="58" spans="1:17" ht="15.75" x14ac:dyDescent="0.25">
      <c r="A58" s="403"/>
      <c r="B58" s="584" t="s">
        <v>85</v>
      </c>
      <c r="C58" s="584"/>
      <c r="D58" s="584"/>
      <c r="E58" s="584"/>
      <c r="F58" s="595">
        <f>'SKP SEMESTER 1'!F111:J111</f>
        <v>0</v>
      </c>
      <c r="G58" s="596"/>
      <c r="H58" s="597"/>
      <c r="I58" s="403"/>
      <c r="J58" s="403"/>
      <c r="K58" s="601"/>
      <c r="L58" s="602"/>
      <c r="M58" s="603"/>
      <c r="N58" s="547"/>
      <c r="O58" s="547"/>
    </row>
    <row r="59" spans="1:17" ht="15.75" x14ac:dyDescent="0.25">
      <c r="A59" s="403"/>
      <c r="B59" s="584" t="s">
        <v>86</v>
      </c>
      <c r="C59" s="584"/>
      <c r="D59" s="584"/>
      <c r="E59" s="584"/>
      <c r="F59" s="595">
        <f>'SKP SEMESTER 1'!F112:J112</f>
        <v>0</v>
      </c>
      <c r="G59" s="596"/>
      <c r="H59" s="597"/>
      <c r="I59" s="403"/>
      <c r="J59" s="403"/>
      <c r="K59" s="604"/>
      <c r="L59" s="605"/>
      <c r="M59" s="606"/>
      <c r="N59" s="547"/>
      <c r="O59" s="547"/>
    </row>
    <row r="60" spans="1:17" ht="15" customHeight="1" x14ac:dyDescent="0.25">
      <c r="A60" s="403">
        <v>7</v>
      </c>
      <c r="B60" s="583" t="s">
        <v>87</v>
      </c>
      <c r="C60" s="583"/>
      <c r="D60" s="583"/>
      <c r="E60" s="583"/>
      <c r="F60" s="583"/>
      <c r="G60" s="583"/>
      <c r="H60" s="583"/>
      <c r="I60" s="583"/>
      <c r="J60" s="583"/>
      <c r="K60" s="583"/>
      <c r="L60" s="583"/>
      <c r="M60" s="583"/>
      <c r="N60" s="547" t="s">
        <v>151</v>
      </c>
      <c r="O60" s="547"/>
    </row>
    <row r="61" spans="1:17" ht="15.75" x14ac:dyDescent="0.25">
      <c r="A61" s="403"/>
      <c r="B61" s="584" t="s">
        <v>88</v>
      </c>
      <c r="C61" s="584"/>
      <c r="D61" s="584"/>
      <c r="E61" s="584"/>
      <c r="F61" s="585" t="s">
        <v>64</v>
      </c>
      <c r="G61" s="585"/>
      <c r="H61" s="585"/>
      <c r="I61" s="403"/>
      <c r="J61" s="403"/>
      <c r="K61" s="586" t="s">
        <v>492</v>
      </c>
      <c r="L61" s="587"/>
      <c r="M61" s="588"/>
      <c r="N61" s="547"/>
      <c r="O61" s="547"/>
    </row>
    <row r="62" spans="1:17" ht="15.75" x14ac:dyDescent="0.25">
      <c r="A62" s="403"/>
      <c r="B62" s="584" t="s">
        <v>89</v>
      </c>
      <c r="C62" s="584"/>
      <c r="D62" s="584"/>
      <c r="E62" s="584"/>
      <c r="F62" s="595">
        <f>'SKP SEMESTER 1'!F115:J115</f>
        <v>0</v>
      </c>
      <c r="G62" s="596"/>
      <c r="H62" s="597"/>
      <c r="I62" s="403"/>
      <c r="J62" s="403"/>
      <c r="K62" s="589"/>
      <c r="L62" s="590"/>
      <c r="M62" s="591"/>
      <c r="N62" s="547"/>
      <c r="O62" s="547"/>
      <c r="Q62" t="str">
        <f t="array" ref="Q62">INDEX(N36:N63,MATCH(MAX(COUNTIF(N36:N63,N36:N63)),COUNTIF(N36:N63,N36:N63),0))</f>
        <v>Konsisten untuk Diri Sendiri, di dalam dan di luar Unit Kerja</v>
      </c>
    </row>
    <row r="63" spans="1:17" ht="15.75" x14ac:dyDescent="0.25">
      <c r="A63" s="403"/>
      <c r="B63" s="584" t="s">
        <v>90</v>
      </c>
      <c r="C63" s="584"/>
      <c r="D63" s="584"/>
      <c r="E63" s="584"/>
      <c r="F63" s="595">
        <f>'SKP SEMESTER 1'!F116:J116</f>
        <v>0</v>
      </c>
      <c r="G63" s="596"/>
      <c r="H63" s="597"/>
      <c r="I63" s="403"/>
      <c r="J63" s="403"/>
      <c r="K63" s="592"/>
      <c r="L63" s="593"/>
      <c r="M63" s="594"/>
      <c r="N63" s="547"/>
      <c r="O63" s="547"/>
    </row>
    <row r="64" spans="1:17" ht="15.75" x14ac:dyDescent="0.25">
      <c r="A64" s="581" t="s">
        <v>153</v>
      </c>
      <c r="B64" s="581"/>
      <c r="C64" s="581"/>
      <c r="D64" s="581"/>
      <c r="E64" s="581"/>
      <c r="F64" s="581"/>
      <c r="G64" s="581"/>
      <c r="H64" s="581"/>
      <c r="I64" s="581"/>
      <c r="J64" s="581"/>
      <c r="K64" s="581"/>
      <c r="L64" s="581"/>
      <c r="M64" s="581"/>
      <c r="Q64" t="s">
        <v>151</v>
      </c>
    </row>
    <row r="65" spans="1:17" ht="15.75" x14ac:dyDescent="0.25">
      <c r="A65" s="582" t="str">
        <f>UPPER(IF(Q62=Q64,"Di Atas Ekspektasi",IF(Q62=Q65,"Sesuai Ekspektasi","Di bawah Ekspektasi")))</f>
        <v>DI ATAS EKSPEKTASI</v>
      </c>
      <c r="B65" s="582"/>
      <c r="C65" s="582"/>
      <c r="D65" s="582"/>
      <c r="E65" s="582"/>
      <c r="F65" s="582"/>
      <c r="G65" s="582"/>
      <c r="H65" s="582"/>
      <c r="I65" s="582"/>
      <c r="J65" s="582"/>
      <c r="K65" s="582"/>
      <c r="L65" s="582"/>
      <c r="M65" s="582"/>
      <c r="Q65" t="s">
        <v>154</v>
      </c>
    </row>
    <row r="66" spans="1:17" ht="15.75" x14ac:dyDescent="0.25">
      <c r="A66" s="581" t="s">
        <v>155</v>
      </c>
      <c r="B66" s="581"/>
      <c r="C66" s="581"/>
      <c r="D66" s="581"/>
      <c r="E66" s="581"/>
      <c r="F66" s="581"/>
      <c r="G66" s="581"/>
      <c r="H66" s="581"/>
      <c r="I66" s="581"/>
      <c r="J66" s="581"/>
      <c r="K66" s="581"/>
      <c r="L66" s="581"/>
      <c r="M66" s="581"/>
      <c r="Q66" t="s">
        <v>152</v>
      </c>
    </row>
    <row r="67" spans="1:17" ht="15.75" x14ac:dyDescent="0.25">
      <c r="A67" s="582" t="str">
        <f>UPPER(INDEX(REF!$J$3:$L$5,MATCH('EVALUASI AKHIR'!$A$34,REF!$I$3:$I$5,0),MATCH('EVALUASI AKHIR'!$A$65,REF!$J$2:$L$2,0)))</f>
        <v>BAIK</v>
      </c>
      <c r="B67" s="582"/>
      <c r="C67" s="582"/>
      <c r="D67" s="582"/>
      <c r="E67" s="582"/>
      <c r="F67" s="582"/>
      <c r="G67" s="582"/>
      <c r="H67" s="582"/>
      <c r="I67" s="582"/>
      <c r="J67" s="582"/>
      <c r="K67" s="582"/>
      <c r="L67" s="582"/>
      <c r="M67" s="582"/>
    </row>
    <row r="68" spans="1:17" ht="7.5" customHeight="1" x14ac:dyDescent="0.25"/>
    <row r="69" spans="1:17" ht="15.75" x14ac:dyDescent="0.25">
      <c r="K69" s="434"/>
      <c r="L69" s="434" t="s">
        <v>484</v>
      </c>
    </row>
    <row r="70" spans="1:17" ht="15.75" x14ac:dyDescent="0.25">
      <c r="C70" s="434" t="s">
        <v>91</v>
      </c>
      <c r="D70" s="434"/>
      <c r="K70" s="434"/>
      <c r="L70" s="434" t="s">
        <v>92</v>
      </c>
    </row>
    <row r="71" spans="1:17" ht="15.75" x14ac:dyDescent="0.25">
      <c r="C71" s="434"/>
      <c r="D71" s="434"/>
      <c r="K71" s="434"/>
      <c r="L71" s="434"/>
    </row>
    <row r="72" spans="1:17" ht="15.75" x14ac:dyDescent="0.25">
      <c r="C72" s="434"/>
      <c r="D72" s="434"/>
      <c r="K72" s="434"/>
      <c r="L72" s="434"/>
    </row>
    <row r="73" spans="1:17" ht="15.75" x14ac:dyDescent="0.25">
      <c r="C73" s="434"/>
      <c r="D73" s="434"/>
      <c r="K73" s="434"/>
      <c r="L73" s="434"/>
    </row>
    <row r="74" spans="1:17" ht="15.75" x14ac:dyDescent="0.25">
      <c r="C74" s="435" t="str">
        <f>C7</f>
        <v>MACHSUS, S.Sos.</v>
      </c>
      <c r="D74" s="434"/>
      <c r="K74" s="434"/>
      <c r="L74" s="435" t="str">
        <f>L7</f>
        <v>DANY MUSAFA KAMIL, S. Sos. MM.</v>
      </c>
    </row>
    <row r="75" spans="1:17" ht="15.75" x14ac:dyDescent="0.25">
      <c r="C75" s="434" t="str">
        <f>"NIP. "&amp;C8</f>
        <v>NIP. 19670913 200701 1 023</v>
      </c>
      <c r="D75" s="434"/>
      <c r="K75" s="434"/>
      <c r="L75" s="434" t="str">
        <f>"NIP. "&amp;L8</f>
        <v>NIP. 19800104 200312 1 008</v>
      </c>
    </row>
  </sheetData>
  <mergeCells count="111">
    <mergeCell ref="A2:O2"/>
    <mergeCell ref="A1:O1"/>
    <mergeCell ref="C7:F7"/>
    <mergeCell ref="H7:K7"/>
    <mergeCell ref="C8:F8"/>
    <mergeCell ref="H8:K8"/>
    <mergeCell ref="A4:O4"/>
    <mergeCell ref="B6:F6"/>
    <mergeCell ref="H6:M6"/>
    <mergeCell ref="C11:F11"/>
    <mergeCell ref="H11:K11"/>
    <mergeCell ref="A13:B13"/>
    <mergeCell ref="C9:F9"/>
    <mergeCell ref="H9:K9"/>
    <mergeCell ref="C10:F10"/>
    <mergeCell ref="H10:K10"/>
    <mergeCell ref="A12:M12"/>
    <mergeCell ref="A3:O3"/>
    <mergeCell ref="A14:M14"/>
    <mergeCell ref="A15:M15"/>
    <mergeCell ref="N15:N17"/>
    <mergeCell ref="O15:O17"/>
    <mergeCell ref="D16:E16"/>
    <mergeCell ref="G16:J16"/>
    <mergeCell ref="K16:L16"/>
    <mergeCell ref="D17:E17"/>
    <mergeCell ref="K17:L17"/>
    <mergeCell ref="G17:J17"/>
    <mergeCell ref="D24:E24"/>
    <mergeCell ref="D25:E25"/>
    <mergeCell ref="D26:E26"/>
    <mergeCell ref="D27:E27"/>
    <mergeCell ref="D28:E28"/>
    <mergeCell ref="D29:E29"/>
    <mergeCell ref="N18:O18"/>
    <mergeCell ref="D19:E19"/>
    <mergeCell ref="D20:E20"/>
    <mergeCell ref="D21:E21"/>
    <mergeCell ref="D22:E22"/>
    <mergeCell ref="D23:E23"/>
    <mergeCell ref="D30:E30"/>
    <mergeCell ref="D32:E32"/>
    <mergeCell ref="A35:H35"/>
    <mergeCell ref="K35:M35"/>
    <mergeCell ref="N35:O35"/>
    <mergeCell ref="N36:O39"/>
    <mergeCell ref="B37:E37"/>
    <mergeCell ref="F37:H37"/>
    <mergeCell ref="K37:M39"/>
    <mergeCell ref="B38:E38"/>
    <mergeCell ref="F38:H38"/>
    <mergeCell ref="B39:E39"/>
    <mergeCell ref="F39:H39"/>
    <mergeCell ref="B40:M40"/>
    <mergeCell ref="N40:O43"/>
    <mergeCell ref="B41:E41"/>
    <mergeCell ref="F41:H41"/>
    <mergeCell ref="K41:M43"/>
    <mergeCell ref="B42:E42"/>
    <mergeCell ref="F42:H42"/>
    <mergeCell ref="B43:E43"/>
    <mergeCell ref="F43:H43"/>
    <mergeCell ref="B44:M44"/>
    <mergeCell ref="N44:O47"/>
    <mergeCell ref="B45:E45"/>
    <mergeCell ref="F45:H45"/>
    <mergeCell ref="K45:M47"/>
    <mergeCell ref="B46:E46"/>
    <mergeCell ref="F46:H46"/>
    <mergeCell ref="B47:E47"/>
    <mergeCell ref="F47:H47"/>
    <mergeCell ref="B48:M48"/>
    <mergeCell ref="N48:O51"/>
    <mergeCell ref="B49:E49"/>
    <mergeCell ref="F49:H49"/>
    <mergeCell ref="K49:M51"/>
    <mergeCell ref="B50:E50"/>
    <mergeCell ref="F50:H50"/>
    <mergeCell ref="B51:E51"/>
    <mergeCell ref="F51:H51"/>
    <mergeCell ref="B52:M52"/>
    <mergeCell ref="N52:O55"/>
    <mergeCell ref="B53:E53"/>
    <mergeCell ref="F53:H53"/>
    <mergeCell ref="K53:M55"/>
    <mergeCell ref="B54:E54"/>
    <mergeCell ref="F54:H54"/>
    <mergeCell ref="B55:E55"/>
    <mergeCell ref="F55:H55"/>
    <mergeCell ref="B56:M56"/>
    <mergeCell ref="N56:O59"/>
    <mergeCell ref="B57:E57"/>
    <mergeCell ref="F57:H57"/>
    <mergeCell ref="K57:M59"/>
    <mergeCell ref="B58:E58"/>
    <mergeCell ref="F58:H58"/>
    <mergeCell ref="B59:E59"/>
    <mergeCell ref="F59:H59"/>
    <mergeCell ref="A64:M64"/>
    <mergeCell ref="A65:M65"/>
    <mergeCell ref="A66:M66"/>
    <mergeCell ref="A67:M67"/>
    <mergeCell ref="B60:M60"/>
    <mergeCell ref="N60:O63"/>
    <mergeCell ref="B61:E61"/>
    <mergeCell ref="F61:H61"/>
    <mergeCell ref="K61:M63"/>
    <mergeCell ref="B62:E62"/>
    <mergeCell ref="F62:H62"/>
    <mergeCell ref="B63:E63"/>
    <mergeCell ref="F63:H63"/>
  </mergeCells>
  <dataValidations count="5">
    <dataValidation type="list" allowBlank="1" showInputMessage="1" showErrorMessage="1" sqref="N32 N19:N30">
      <formula1>$W$1:$W$3</formula1>
    </dataValidation>
    <dataValidation type="list" allowBlank="1" showInputMessage="1" showErrorMessage="1" sqref="O32 P33:P34 O19:O30">
      <formula1>$Y$1:$Y$2</formula1>
    </dataValidation>
    <dataValidation type="list" allowBlank="1" showInputMessage="1" showErrorMessage="1" sqref="A13">
      <formula1>$AA$1:$AA$4</formula1>
    </dataValidation>
    <dataValidation type="list" allowBlank="1" showInputMessage="1" sqref="M19:M30 M32">
      <formula1>INDIRECT("UMPAN"&amp;$Q19)</formula1>
    </dataValidation>
    <dataValidation type="list" allowBlank="1" showInputMessage="1" showErrorMessage="1" sqref="N36 N40 N44 N48 N52 N56 N60">
      <formula1>$Q$64:$Q$66</formula1>
    </dataValidation>
  </dataValidations>
  <pageMargins left="1.6929133858267718" right="1.8897637795275593" top="0.47244094488188981" bottom="0.51181102362204722" header="0.31496062992125984" footer="0.31496062992125984"/>
  <pageSetup paperSize="5" scale="60" fitToHeight="2" orientation="landscape" horizontalDpi="4294967293" r:id="rId1"/>
  <customProperties>
    <customPr name="LastActive" r:id="rId2"/>
  </customProperties>
  <drawing r:id="rId3"/>
  <legacyDrawing r:id="rId4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94B6FA"/>
    <pageSetUpPr fitToPage="1"/>
  </sheetPr>
  <dimension ref="A6:F55"/>
  <sheetViews>
    <sheetView showGridLines="0" tabSelected="1" topLeftCell="A22" zoomScaleNormal="100" workbookViewId="0">
      <selection activeCell="D56" sqref="D56"/>
    </sheetView>
  </sheetViews>
  <sheetFormatPr defaultRowHeight="15" x14ac:dyDescent="0.25"/>
  <cols>
    <col min="1" max="1" width="3.42578125" customWidth="1"/>
    <col min="2" max="2" width="30.140625" customWidth="1"/>
    <col min="3" max="3" width="2.42578125" customWidth="1"/>
    <col min="4" max="4" width="18.140625" customWidth="1"/>
    <col min="5" max="5" width="17.5703125" customWidth="1"/>
    <col min="6" max="6" width="33.85546875" customWidth="1"/>
  </cols>
  <sheetData>
    <row r="6" spans="1:6" x14ac:dyDescent="0.25">
      <c r="A6" s="530" t="s">
        <v>156</v>
      </c>
      <c r="B6" s="530"/>
      <c r="C6" s="530"/>
      <c r="D6" s="530"/>
      <c r="E6" s="530"/>
      <c r="F6" s="530"/>
    </row>
    <row r="7" spans="1:6" x14ac:dyDescent="0.25">
      <c r="A7" s="563" t="s">
        <v>168</v>
      </c>
      <c r="B7" s="563"/>
      <c r="C7" s="563"/>
      <c r="D7" s="563"/>
      <c r="E7" s="563"/>
      <c r="F7" s="563"/>
    </row>
    <row r="8" spans="1:6" ht="5.25" customHeight="1" x14ac:dyDescent="0.25">
      <c r="A8" s="384"/>
      <c r="F8" s="385"/>
    </row>
    <row r="9" spans="1:6" x14ac:dyDescent="0.25">
      <c r="A9" s="436" t="str">
        <f>'DATA PEGAWAI'!C4</f>
        <v>PEMERINTAH KABUPATEN BLITAR</v>
      </c>
      <c r="E9" t="str">
        <f>"Periode Penilaian : "&amp;'DATA PEGAWAI'!$C$5&amp;" "&amp;'DATA PEGAWAI'!$C$6</f>
        <v>Periode Penilaian : 01 Januari s/d 31 Desember 2022</v>
      </c>
      <c r="F9" s="302"/>
    </row>
    <row r="10" spans="1:6" x14ac:dyDescent="0.25">
      <c r="A10" s="574">
        <v>1</v>
      </c>
      <c r="B10" s="575" t="s">
        <v>3</v>
      </c>
      <c r="C10" s="575"/>
      <c r="D10" s="575"/>
      <c r="E10" s="575"/>
      <c r="F10" s="575"/>
    </row>
    <row r="11" spans="1:6" x14ac:dyDescent="0.25">
      <c r="A11" s="574"/>
      <c r="B11" s="55" t="s">
        <v>41</v>
      </c>
      <c r="C11" s="55" t="s">
        <v>2</v>
      </c>
      <c r="D11" s="579" t="str">
        <f>'DATA PEGAWAI'!H5</f>
        <v>MACHSUS, S.Sos.</v>
      </c>
      <c r="E11" s="580"/>
      <c r="F11" s="580"/>
    </row>
    <row r="12" spans="1:6" x14ac:dyDescent="0.25">
      <c r="A12" s="574"/>
      <c r="B12" s="55" t="s">
        <v>9</v>
      </c>
      <c r="C12" s="55" t="s">
        <v>2</v>
      </c>
      <c r="D12" s="579" t="str">
        <f>'DATA PEGAWAI'!H6</f>
        <v>19670913 200701 1 023</v>
      </c>
      <c r="E12" s="580"/>
      <c r="F12" s="580"/>
    </row>
    <row r="13" spans="1:6" x14ac:dyDescent="0.25">
      <c r="A13" s="574"/>
      <c r="B13" s="55" t="s">
        <v>157</v>
      </c>
      <c r="C13" s="55" t="s">
        <v>2</v>
      </c>
      <c r="D13" s="579" t="str">
        <f>'DATA PEGAWAI'!H7</f>
        <v>Penata Muda Tk. I (III/b)</v>
      </c>
      <c r="E13" s="580"/>
      <c r="F13" s="580"/>
    </row>
    <row r="14" spans="1:6" x14ac:dyDescent="0.25">
      <c r="A14" s="574"/>
      <c r="B14" s="55" t="s">
        <v>43</v>
      </c>
      <c r="C14" s="55" t="s">
        <v>2</v>
      </c>
      <c r="D14" s="579" t="str">
        <f>'DATA PEGAWAI'!H8</f>
        <v>Kasubbag Penyusunan Program dan Keuangan</v>
      </c>
      <c r="E14" s="580"/>
      <c r="F14" s="580"/>
    </row>
    <row r="15" spans="1:6" x14ac:dyDescent="0.25">
      <c r="A15" s="574"/>
      <c r="B15" s="55" t="s">
        <v>44</v>
      </c>
      <c r="C15" s="55" t="s">
        <v>2</v>
      </c>
      <c r="D15" s="579" t="str">
        <f>'DATA PEGAWAI'!H9</f>
        <v>Kecamatan Ponggok</v>
      </c>
      <c r="E15" s="580"/>
      <c r="F15" s="580"/>
    </row>
    <row r="16" spans="1:6" x14ac:dyDescent="0.25">
      <c r="A16" s="574">
        <v>2</v>
      </c>
      <c r="B16" s="578" t="s">
        <v>14</v>
      </c>
      <c r="C16" s="578"/>
      <c r="D16" s="578"/>
      <c r="E16" s="578"/>
      <c r="F16" s="578"/>
    </row>
    <row r="17" spans="1:6" x14ac:dyDescent="0.25">
      <c r="A17" s="574"/>
      <c r="B17" s="55" t="s">
        <v>41</v>
      </c>
      <c r="C17" s="55" t="s">
        <v>2</v>
      </c>
      <c r="D17" s="579" t="str">
        <f>'DATA PEGAWAI'!H12</f>
        <v>DANY MUSAFA KAMIL, S. Sos. MM.</v>
      </c>
      <c r="E17" s="580"/>
      <c r="F17" s="580"/>
    </row>
    <row r="18" spans="1:6" x14ac:dyDescent="0.25">
      <c r="A18" s="574"/>
      <c r="B18" s="55" t="s">
        <v>9</v>
      </c>
      <c r="C18" s="55" t="s">
        <v>2</v>
      </c>
      <c r="D18" s="579" t="str">
        <f>'DATA PEGAWAI'!H13</f>
        <v>19800104 200312 1 008</v>
      </c>
      <c r="E18" s="580"/>
      <c r="F18" s="580"/>
    </row>
    <row r="19" spans="1:6" x14ac:dyDescent="0.25">
      <c r="A19" s="574"/>
      <c r="B19" s="55" t="s">
        <v>157</v>
      </c>
      <c r="C19" s="55" t="s">
        <v>2</v>
      </c>
      <c r="D19" s="579" t="str">
        <f>'DATA PEGAWAI'!H14</f>
        <v>Pembina (IV/a)</v>
      </c>
      <c r="E19" s="580"/>
      <c r="F19" s="580"/>
    </row>
    <row r="20" spans="1:6" x14ac:dyDescent="0.25">
      <c r="A20" s="574"/>
      <c r="B20" s="55" t="s">
        <v>43</v>
      </c>
      <c r="C20" s="55" t="s">
        <v>2</v>
      </c>
      <c r="D20" s="579" t="str">
        <f>'DATA PEGAWAI'!H15</f>
        <v>Sekretaris Kecamatan</v>
      </c>
      <c r="E20" s="580"/>
      <c r="F20" s="580"/>
    </row>
    <row r="21" spans="1:6" x14ac:dyDescent="0.25">
      <c r="A21" s="574"/>
      <c r="B21" s="55" t="s">
        <v>44</v>
      </c>
      <c r="C21" s="55" t="s">
        <v>2</v>
      </c>
      <c r="D21" s="579" t="str">
        <f>'DATA PEGAWAI'!H16</f>
        <v>Kecamatan Ponggok</v>
      </c>
      <c r="E21" s="580"/>
      <c r="F21" s="580"/>
    </row>
    <row r="22" spans="1:6" x14ac:dyDescent="0.25">
      <c r="A22" s="574">
        <v>3</v>
      </c>
      <c r="B22" s="578" t="s">
        <v>158</v>
      </c>
      <c r="C22" s="578"/>
      <c r="D22" s="578"/>
      <c r="E22" s="578"/>
      <c r="F22" s="578"/>
    </row>
    <row r="23" spans="1:6" x14ac:dyDescent="0.25">
      <c r="A23" s="574"/>
      <c r="B23" s="55" t="s">
        <v>41</v>
      </c>
      <c r="C23" s="55" t="s">
        <v>2</v>
      </c>
      <c r="D23" s="579" t="str">
        <f>'DATA PEGAWAI'!H19</f>
        <v>Drs. PURWANTO, MM.</v>
      </c>
      <c r="E23" s="580"/>
      <c r="F23" s="580"/>
    </row>
    <row r="24" spans="1:6" x14ac:dyDescent="0.25">
      <c r="A24" s="574"/>
      <c r="B24" s="55" t="s">
        <v>9</v>
      </c>
      <c r="C24" s="55" t="s">
        <v>2</v>
      </c>
      <c r="D24" s="579" t="str">
        <f>'DATA PEGAWAI'!H20</f>
        <v>19650927 199203 1 009</v>
      </c>
      <c r="E24" s="580"/>
      <c r="F24" s="580"/>
    </row>
    <row r="25" spans="1:6" x14ac:dyDescent="0.25">
      <c r="A25" s="574"/>
      <c r="B25" s="55" t="s">
        <v>157</v>
      </c>
      <c r="C25" s="55" t="s">
        <v>2</v>
      </c>
      <c r="D25" s="579" t="str">
        <f>'DATA PEGAWAI'!H21</f>
        <v>Pembina Tk. I (IV/b)</v>
      </c>
      <c r="E25" s="580"/>
      <c r="F25" s="580"/>
    </row>
    <row r="26" spans="1:6" x14ac:dyDescent="0.25">
      <c r="A26" s="574"/>
      <c r="B26" s="55" t="s">
        <v>43</v>
      </c>
      <c r="C26" s="55" t="s">
        <v>2</v>
      </c>
      <c r="D26" s="579" t="str">
        <f>'DATA PEGAWAI'!H22</f>
        <v>Camat</v>
      </c>
      <c r="E26" s="580"/>
      <c r="F26" s="580"/>
    </row>
    <row r="27" spans="1:6" x14ac:dyDescent="0.25">
      <c r="A27" s="574"/>
      <c r="B27" s="55" t="s">
        <v>44</v>
      </c>
      <c r="C27" s="55" t="s">
        <v>2</v>
      </c>
      <c r="D27" s="579" t="str">
        <f>'DATA PEGAWAI'!H23</f>
        <v>Kecamatan Ponggok</v>
      </c>
      <c r="E27" s="580"/>
      <c r="F27" s="580"/>
    </row>
    <row r="28" spans="1:6" x14ac:dyDescent="0.25">
      <c r="A28" s="574">
        <v>4</v>
      </c>
      <c r="B28" s="575" t="s">
        <v>159</v>
      </c>
      <c r="C28" s="575"/>
      <c r="D28" s="575"/>
      <c r="E28" s="575"/>
      <c r="F28" s="575"/>
    </row>
    <row r="29" spans="1:6" x14ac:dyDescent="0.25">
      <c r="A29" s="574"/>
      <c r="B29" s="37" t="s">
        <v>140</v>
      </c>
      <c r="C29" s="37" t="s">
        <v>2</v>
      </c>
      <c r="D29" s="568" t="str">
        <f>'EVALUASI AKHIR'!A13</f>
        <v>BAIK</v>
      </c>
      <c r="E29" s="568"/>
      <c r="F29" s="568"/>
    </row>
    <row r="30" spans="1:6" x14ac:dyDescent="0.25">
      <c r="A30" s="574"/>
      <c r="B30" s="37" t="s">
        <v>155</v>
      </c>
      <c r="C30" s="37" t="s">
        <v>2</v>
      </c>
      <c r="D30" s="568" t="str">
        <f>'EVALUASI AKHIR'!A67</f>
        <v>BAIK</v>
      </c>
      <c r="E30" s="568"/>
      <c r="F30" s="568"/>
    </row>
    <row r="31" spans="1:6" x14ac:dyDescent="0.25">
      <c r="A31" s="574">
        <v>5</v>
      </c>
      <c r="B31" s="575" t="s">
        <v>160</v>
      </c>
      <c r="C31" s="575"/>
      <c r="D31" s="575"/>
      <c r="E31" s="575"/>
      <c r="F31" s="575"/>
    </row>
    <row r="32" spans="1:6" ht="30.75" customHeight="1" x14ac:dyDescent="0.25">
      <c r="A32" s="574"/>
      <c r="B32" s="568"/>
      <c r="C32" s="568"/>
      <c r="D32" s="568"/>
      <c r="E32" s="568"/>
      <c r="F32" s="568"/>
    </row>
    <row r="33" spans="1:6" x14ac:dyDescent="0.25">
      <c r="A33" s="574">
        <v>6</v>
      </c>
      <c r="B33" s="575" t="s">
        <v>161</v>
      </c>
      <c r="C33" s="575"/>
      <c r="D33" s="575"/>
      <c r="E33" s="575"/>
      <c r="F33" s="575"/>
    </row>
    <row r="34" spans="1:6" ht="30.75" customHeight="1" x14ac:dyDescent="0.25">
      <c r="A34" s="574"/>
      <c r="B34" s="568"/>
      <c r="C34" s="568"/>
      <c r="D34" s="568"/>
      <c r="E34" s="568"/>
      <c r="F34" s="568"/>
    </row>
    <row r="35" spans="1:6" x14ac:dyDescent="0.25">
      <c r="A35" s="574">
        <v>7</v>
      </c>
      <c r="B35" s="575" t="s">
        <v>162</v>
      </c>
      <c r="C35" s="575"/>
      <c r="D35" s="575"/>
      <c r="E35" s="575"/>
      <c r="F35" s="575"/>
    </row>
    <row r="36" spans="1:6" ht="30.75" customHeight="1" x14ac:dyDescent="0.25">
      <c r="A36" s="574"/>
      <c r="B36" s="568"/>
      <c r="C36" s="568"/>
      <c r="D36" s="568"/>
      <c r="E36" s="568"/>
      <c r="F36" s="568"/>
    </row>
    <row r="37" spans="1:6" x14ac:dyDescent="0.25">
      <c r="A37" s="574">
        <v>8</v>
      </c>
      <c r="B37" s="575" t="s">
        <v>163</v>
      </c>
      <c r="C37" s="575"/>
      <c r="D37" s="575"/>
      <c r="E37" s="575"/>
      <c r="F37" s="575"/>
    </row>
    <row r="38" spans="1:6" ht="30.75" customHeight="1" x14ac:dyDescent="0.25">
      <c r="A38" s="574"/>
      <c r="B38" s="568"/>
      <c r="C38" s="568"/>
      <c r="D38" s="568"/>
      <c r="E38" s="568"/>
      <c r="F38" s="568"/>
    </row>
    <row r="40" spans="1:6" x14ac:dyDescent="0.25">
      <c r="B40" s="46" t="s">
        <v>485</v>
      </c>
      <c r="F40" s="46" t="s">
        <v>485</v>
      </c>
    </row>
    <row r="41" spans="1:6" x14ac:dyDescent="0.25">
      <c r="B41" s="46" t="s">
        <v>164</v>
      </c>
      <c r="F41" s="46" t="s">
        <v>165</v>
      </c>
    </row>
    <row r="42" spans="1:6" x14ac:dyDescent="0.25">
      <c r="B42" s="46"/>
      <c r="F42" s="46"/>
    </row>
    <row r="43" spans="1:6" x14ac:dyDescent="0.25">
      <c r="B43" s="46"/>
      <c r="F43" s="46"/>
    </row>
    <row r="44" spans="1:6" x14ac:dyDescent="0.25">
      <c r="B44" s="46"/>
      <c r="F44" s="46"/>
    </row>
    <row r="45" spans="1:6" x14ac:dyDescent="0.25">
      <c r="B45" s="47" t="str">
        <f>D11</f>
        <v>MACHSUS, S.Sos.</v>
      </c>
      <c r="F45" s="47" t="str">
        <f>D17</f>
        <v>DANY MUSAFA KAMIL, S. Sos. MM.</v>
      </c>
    </row>
    <row r="46" spans="1:6" x14ac:dyDescent="0.25">
      <c r="B46" s="46" t="str">
        <f>"NIP. "&amp;D12</f>
        <v>NIP. 19670913 200701 1 023</v>
      </c>
      <c r="F46" s="46" t="str">
        <f>"NIP. "&amp;D18</f>
        <v>NIP. 19800104 200312 1 008</v>
      </c>
    </row>
    <row r="49" spans="1:6" hidden="1" x14ac:dyDescent="0.25">
      <c r="A49" s="573" t="s">
        <v>436</v>
      </c>
      <c r="B49" s="573"/>
      <c r="C49" s="573"/>
      <c r="D49" s="573"/>
      <c r="E49" s="573"/>
      <c r="F49" s="573"/>
    </row>
    <row r="50" spans="1:6" hidden="1" x14ac:dyDescent="0.25">
      <c r="A50" s="573" t="s">
        <v>166</v>
      </c>
      <c r="B50" s="573"/>
      <c r="C50" s="573"/>
      <c r="D50" s="573"/>
      <c r="E50" s="573"/>
      <c r="F50" s="573"/>
    </row>
    <row r="51" spans="1:6" hidden="1" x14ac:dyDescent="0.25">
      <c r="D51" s="46"/>
    </row>
    <row r="52" spans="1:6" hidden="1" x14ac:dyDescent="0.25">
      <c r="D52" s="46"/>
    </row>
    <row r="53" spans="1:6" hidden="1" x14ac:dyDescent="0.25">
      <c r="D53" s="46"/>
    </row>
    <row r="54" spans="1:6" hidden="1" x14ac:dyDescent="0.25">
      <c r="A54" s="576" t="str">
        <f>D23</f>
        <v>Drs. PURWANTO, MM.</v>
      </c>
      <c r="B54" s="577"/>
      <c r="C54" s="577"/>
      <c r="D54" s="577"/>
      <c r="E54" s="577"/>
      <c r="F54" s="577"/>
    </row>
    <row r="55" spans="1:6" hidden="1" x14ac:dyDescent="0.25">
      <c r="A55" s="573" t="str">
        <f>"NIP. "&amp;D24</f>
        <v>NIP. 19650927 199203 1 009</v>
      </c>
      <c r="B55" s="573"/>
      <c r="C55" s="573"/>
      <c r="D55" s="573"/>
      <c r="E55" s="573"/>
      <c r="F55" s="573"/>
    </row>
  </sheetData>
  <mergeCells count="43">
    <mergeCell ref="A55:F55"/>
    <mergeCell ref="A37:A38"/>
    <mergeCell ref="B37:F37"/>
    <mergeCell ref="B38:F38"/>
    <mergeCell ref="A49:F49"/>
    <mergeCell ref="A50:F50"/>
    <mergeCell ref="A54:F54"/>
    <mergeCell ref="A33:A34"/>
    <mergeCell ref="B33:F33"/>
    <mergeCell ref="B34:F34"/>
    <mergeCell ref="A35:A36"/>
    <mergeCell ref="B35:F35"/>
    <mergeCell ref="B36:F36"/>
    <mergeCell ref="A28:A30"/>
    <mergeCell ref="B28:F28"/>
    <mergeCell ref="D29:F29"/>
    <mergeCell ref="D30:F30"/>
    <mergeCell ref="A31:A32"/>
    <mergeCell ref="B31:F31"/>
    <mergeCell ref="B32:F32"/>
    <mergeCell ref="A22:A27"/>
    <mergeCell ref="B22:F22"/>
    <mergeCell ref="D23:F23"/>
    <mergeCell ref="D24:F24"/>
    <mergeCell ref="D25:F25"/>
    <mergeCell ref="D26:F26"/>
    <mergeCell ref="D27:F27"/>
    <mergeCell ref="A16:A21"/>
    <mergeCell ref="B16:F16"/>
    <mergeCell ref="D17:F17"/>
    <mergeCell ref="D18:F18"/>
    <mergeCell ref="D19:F19"/>
    <mergeCell ref="D20:F20"/>
    <mergeCell ref="D21:F21"/>
    <mergeCell ref="A6:F6"/>
    <mergeCell ref="A7:F7"/>
    <mergeCell ref="A10:A15"/>
    <mergeCell ref="B10:F10"/>
    <mergeCell ref="D11:F11"/>
    <mergeCell ref="D12:F12"/>
    <mergeCell ref="D13:F13"/>
    <mergeCell ref="D14:F14"/>
    <mergeCell ref="D15:F15"/>
  </mergeCells>
  <printOptions horizontalCentered="1"/>
  <pageMargins left="0.31496062992125984" right="0.31496062992125984" top="0.74803149606299213" bottom="0.74803149606299213" header="0.31496062992125984" footer="0.31496062992125984"/>
  <pageSetup paperSize="256" scale="92" orientation="portrait" horizontalDpi="4294967293" r:id="rId1"/>
  <customProperties>
    <customPr name="LastActive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239"/>
  <sheetViews>
    <sheetView topLeftCell="A115" zoomScale="70" zoomScaleNormal="70" workbookViewId="0">
      <selection activeCell="F109" sqref="F109"/>
    </sheetView>
  </sheetViews>
  <sheetFormatPr defaultColWidth="12.5703125" defaultRowHeight="15" x14ac:dyDescent="0.25"/>
  <cols>
    <col min="1" max="2" width="32" style="59" customWidth="1"/>
    <col min="3" max="3" width="48" style="59" customWidth="1"/>
    <col min="4" max="4" width="63" style="59" bestFit="1" customWidth="1"/>
    <col min="5" max="5" width="40" style="59" customWidth="1"/>
    <col min="6" max="6" width="33.42578125" style="58" customWidth="1"/>
    <col min="7" max="7" width="41.28515625" style="57" customWidth="1"/>
    <col min="8" max="8" width="43.7109375" style="59" customWidth="1"/>
    <col min="9" max="9" width="41" style="59" customWidth="1"/>
    <col min="10" max="10" width="31.5703125" style="59" customWidth="1"/>
    <col min="11" max="11" width="30.5703125" style="59" customWidth="1"/>
    <col min="12" max="12" width="39.42578125" style="59" bestFit="1" customWidth="1"/>
    <col min="13" max="13" width="47.140625" style="59" bestFit="1" customWidth="1"/>
    <col min="14" max="15" width="49.140625" style="59" bestFit="1" customWidth="1"/>
    <col min="16" max="16" width="47.140625" style="59" bestFit="1" customWidth="1"/>
    <col min="17" max="17" width="44" style="59" customWidth="1"/>
    <col min="18" max="18" width="36.7109375" style="59" customWidth="1"/>
    <col min="19" max="255" width="12.5703125" style="59"/>
    <col min="256" max="257" width="32" style="59" customWidth="1"/>
    <col min="258" max="258" width="59.28515625" style="59" customWidth="1"/>
    <col min="259" max="259" width="66.140625" style="59" customWidth="1"/>
    <col min="260" max="260" width="53.140625" style="59" customWidth="1"/>
    <col min="261" max="261" width="49.140625" style="59" customWidth="1"/>
    <col min="262" max="262" width="41.28515625" style="59" customWidth="1"/>
    <col min="263" max="263" width="39.28515625" style="59" customWidth="1"/>
    <col min="264" max="264" width="41" style="59" customWidth="1"/>
    <col min="265" max="265" width="44.28515625" style="59" bestFit="1" customWidth="1"/>
    <col min="266" max="266" width="31.5703125" style="59" customWidth="1"/>
    <col min="267" max="511" width="12.5703125" style="59"/>
    <col min="512" max="513" width="32" style="59" customWidth="1"/>
    <col min="514" max="514" width="59.28515625" style="59" customWidth="1"/>
    <col min="515" max="515" width="66.140625" style="59" customWidth="1"/>
    <col min="516" max="516" width="53.140625" style="59" customWidth="1"/>
    <col min="517" max="517" width="49.140625" style="59" customWidth="1"/>
    <col min="518" max="518" width="41.28515625" style="59" customWidth="1"/>
    <col min="519" max="519" width="39.28515625" style="59" customWidth="1"/>
    <col min="520" max="520" width="41" style="59" customWidth="1"/>
    <col min="521" max="521" width="44.28515625" style="59" bestFit="1" customWidth="1"/>
    <col min="522" max="522" width="31.5703125" style="59" customWidth="1"/>
    <col min="523" max="767" width="12.5703125" style="59"/>
    <col min="768" max="769" width="32" style="59" customWidth="1"/>
    <col min="770" max="770" width="59.28515625" style="59" customWidth="1"/>
    <col min="771" max="771" width="66.140625" style="59" customWidth="1"/>
    <col min="772" max="772" width="53.140625" style="59" customWidth="1"/>
    <col min="773" max="773" width="49.140625" style="59" customWidth="1"/>
    <col min="774" max="774" width="41.28515625" style="59" customWidth="1"/>
    <col min="775" max="775" width="39.28515625" style="59" customWidth="1"/>
    <col min="776" max="776" width="41" style="59" customWidth="1"/>
    <col min="777" max="777" width="44.28515625" style="59" bestFit="1" customWidth="1"/>
    <col min="778" max="778" width="31.5703125" style="59" customWidth="1"/>
    <col min="779" max="1023" width="12.5703125" style="59"/>
    <col min="1024" max="1025" width="32" style="59" customWidth="1"/>
    <col min="1026" max="1026" width="59.28515625" style="59" customWidth="1"/>
    <col min="1027" max="1027" width="66.140625" style="59" customWidth="1"/>
    <col min="1028" max="1028" width="53.140625" style="59" customWidth="1"/>
    <col min="1029" max="1029" width="49.140625" style="59" customWidth="1"/>
    <col min="1030" max="1030" width="41.28515625" style="59" customWidth="1"/>
    <col min="1031" max="1031" width="39.28515625" style="59" customWidth="1"/>
    <col min="1032" max="1032" width="41" style="59" customWidth="1"/>
    <col min="1033" max="1033" width="44.28515625" style="59" bestFit="1" customWidth="1"/>
    <col min="1034" max="1034" width="31.5703125" style="59" customWidth="1"/>
    <col min="1035" max="1279" width="12.5703125" style="59"/>
    <col min="1280" max="1281" width="32" style="59" customWidth="1"/>
    <col min="1282" max="1282" width="59.28515625" style="59" customWidth="1"/>
    <col min="1283" max="1283" width="66.140625" style="59" customWidth="1"/>
    <col min="1284" max="1284" width="53.140625" style="59" customWidth="1"/>
    <col min="1285" max="1285" width="49.140625" style="59" customWidth="1"/>
    <col min="1286" max="1286" width="41.28515625" style="59" customWidth="1"/>
    <col min="1287" max="1287" width="39.28515625" style="59" customWidth="1"/>
    <col min="1288" max="1288" width="41" style="59" customWidth="1"/>
    <col min="1289" max="1289" width="44.28515625" style="59" bestFit="1" customWidth="1"/>
    <col min="1290" max="1290" width="31.5703125" style="59" customWidth="1"/>
    <col min="1291" max="1535" width="12.5703125" style="59"/>
    <col min="1536" max="1537" width="32" style="59" customWidth="1"/>
    <col min="1538" max="1538" width="59.28515625" style="59" customWidth="1"/>
    <col min="1539" max="1539" width="66.140625" style="59" customWidth="1"/>
    <col min="1540" max="1540" width="53.140625" style="59" customWidth="1"/>
    <col min="1541" max="1541" width="49.140625" style="59" customWidth="1"/>
    <col min="1542" max="1542" width="41.28515625" style="59" customWidth="1"/>
    <col min="1543" max="1543" width="39.28515625" style="59" customWidth="1"/>
    <col min="1544" max="1544" width="41" style="59" customWidth="1"/>
    <col min="1545" max="1545" width="44.28515625" style="59" bestFit="1" customWidth="1"/>
    <col min="1546" max="1546" width="31.5703125" style="59" customWidth="1"/>
    <col min="1547" max="1791" width="12.5703125" style="59"/>
    <col min="1792" max="1793" width="32" style="59" customWidth="1"/>
    <col min="1794" max="1794" width="59.28515625" style="59" customWidth="1"/>
    <col min="1795" max="1795" width="66.140625" style="59" customWidth="1"/>
    <col min="1796" max="1796" width="53.140625" style="59" customWidth="1"/>
    <col min="1797" max="1797" width="49.140625" style="59" customWidth="1"/>
    <col min="1798" max="1798" width="41.28515625" style="59" customWidth="1"/>
    <col min="1799" max="1799" width="39.28515625" style="59" customWidth="1"/>
    <col min="1800" max="1800" width="41" style="59" customWidth="1"/>
    <col min="1801" max="1801" width="44.28515625" style="59" bestFit="1" customWidth="1"/>
    <col min="1802" max="1802" width="31.5703125" style="59" customWidth="1"/>
    <col min="1803" max="2047" width="12.5703125" style="59"/>
    <col min="2048" max="2049" width="32" style="59" customWidth="1"/>
    <col min="2050" max="2050" width="59.28515625" style="59" customWidth="1"/>
    <col min="2051" max="2051" width="66.140625" style="59" customWidth="1"/>
    <col min="2052" max="2052" width="53.140625" style="59" customWidth="1"/>
    <col min="2053" max="2053" width="49.140625" style="59" customWidth="1"/>
    <col min="2054" max="2054" width="41.28515625" style="59" customWidth="1"/>
    <col min="2055" max="2055" width="39.28515625" style="59" customWidth="1"/>
    <col min="2056" max="2056" width="41" style="59" customWidth="1"/>
    <col min="2057" max="2057" width="44.28515625" style="59" bestFit="1" customWidth="1"/>
    <col min="2058" max="2058" width="31.5703125" style="59" customWidth="1"/>
    <col min="2059" max="2303" width="12.5703125" style="59"/>
    <col min="2304" max="2305" width="32" style="59" customWidth="1"/>
    <col min="2306" max="2306" width="59.28515625" style="59" customWidth="1"/>
    <col min="2307" max="2307" width="66.140625" style="59" customWidth="1"/>
    <col min="2308" max="2308" width="53.140625" style="59" customWidth="1"/>
    <col min="2309" max="2309" width="49.140625" style="59" customWidth="1"/>
    <col min="2310" max="2310" width="41.28515625" style="59" customWidth="1"/>
    <col min="2311" max="2311" width="39.28515625" style="59" customWidth="1"/>
    <col min="2312" max="2312" width="41" style="59" customWidth="1"/>
    <col min="2313" max="2313" width="44.28515625" style="59" bestFit="1" customWidth="1"/>
    <col min="2314" max="2314" width="31.5703125" style="59" customWidth="1"/>
    <col min="2315" max="2559" width="12.5703125" style="59"/>
    <col min="2560" max="2561" width="32" style="59" customWidth="1"/>
    <col min="2562" max="2562" width="59.28515625" style="59" customWidth="1"/>
    <col min="2563" max="2563" width="66.140625" style="59" customWidth="1"/>
    <col min="2564" max="2564" width="53.140625" style="59" customWidth="1"/>
    <col min="2565" max="2565" width="49.140625" style="59" customWidth="1"/>
    <col min="2566" max="2566" width="41.28515625" style="59" customWidth="1"/>
    <col min="2567" max="2567" width="39.28515625" style="59" customWidth="1"/>
    <col min="2568" max="2568" width="41" style="59" customWidth="1"/>
    <col min="2569" max="2569" width="44.28515625" style="59" bestFit="1" customWidth="1"/>
    <col min="2570" max="2570" width="31.5703125" style="59" customWidth="1"/>
    <col min="2571" max="2815" width="12.5703125" style="59"/>
    <col min="2816" max="2817" width="32" style="59" customWidth="1"/>
    <col min="2818" max="2818" width="59.28515625" style="59" customWidth="1"/>
    <col min="2819" max="2819" width="66.140625" style="59" customWidth="1"/>
    <col min="2820" max="2820" width="53.140625" style="59" customWidth="1"/>
    <col min="2821" max="2821" width="49.140625" style="59" customWidth="1"/>
    <col min="2822" max="2822" width="41.28515625" style="59" customWidth="1"/>
    <col min="2823" max="2823" width="39.28515625" style="59" customWidth="1"/>
    <col min="2824" max="2824" width="41" style="59" customWidth="1"/>
    <col min="2825" max="2825" width="44.28515625" style="59" bestFit="1" customWidth="1"/>
    <col min="2826" max="2826" width="31.5703125" style="59" customWidth="1"/>
    <col min="2827" max="3071" width="12.5703125" style="59"/>
    <col min="3072" max="3073" width="32" style="59" customWidth="1"/>
    <col min="3074" max="3074" width="59.28515625" style="59" customWidth="1"/>
    <col min="3075" max="3075" width="66.140625" style="59" customWidth="1"/>
    <col min="3076" max="3076" width="53.140625" style="59" customWidth="1"/>
    <col min="3077" max="3077" width="49.140625" style="59" customWidth="1"/>
    <col min="3078" max="3078" width="41.28515625" style="59" customWidth="1"/>
    <col min="3079" max="3079" width="39.28515625" style="59" customWidth="1"/>
    <col min="3080" max="3080" width="41" style="59" customWidth="1"/>
    <col min="3081" max="3081" width="44.28515625" style="59" bestFit="1" customWidth="1"/>
    <col min="3082" max="3082" width="31.5703125" style="59" customWidth="1"/>
    <col min="3083" max="3327" width="12.5703125" style="59"/>
    <col min="3328" max="3329" width="32" style="59" customWidth="1"/>
    <col min="3330" max="3330" width="59.28515625" style="59" customWidth="1"/>
    <col min="3331" max="3331" width="66.140625" style="59" customWidth="1"/>
    <col min="3332" max="3332" width="53.140625" style="59" customWidth="1"/>
    <col min="3333" max="3333" width="49.140625" style="59" customWidth="1"/>
    <col min="3334" max="3334" width="41.28515625" style="59" customWidth="1"/>
    <col min="3335" max="3335" width="39.28515625" style="59" customWidth="1"/>
    <col min="3336" max="3336" width="41" style="59" customWidth="1"/>
    <col min="3337" max="3337" width="44.28515625" style="59" bestFit="1" customWidth="1"/>
    <col min="3338" max="3338" width="31.5703125" style="59" customWidth="1"/>
    <col min="3339" max="3583" width="12.5703125" style="59"/>
    <col min="3584" max="3585" width="32" style="59" customWidth="1"/>
    <col min="3586" max="3586" width="59.28515625" style="59" customWidth="1"/>
    <col min="3587" max="3587" width="66.140625" style="59" customWidth="1"/>
    <col min="3588" max="3588" width="53.140625" style="59" customWidth="1"/>
    <col min="3589" max="3589" width="49.140625" style="59" customWidth="1"/>
    <col min="3590" max="3590" width="41.28515625" style="59" customWidth="1"/>
    <col min="3591" max="3591" width="39.28515625" style="59" customWidth="1"/>
    <col min="3592" max="3592" width="41" style="59" customWidth="1"/>
    <col min="3593" max="3593" width="44.28515625" style="59" bestFit="1" customWidth="1"/>
    <col min="3594" max="3594" width="31.5703125" style="59" customWidth="1"/>
    <col min="3595" max="3839" width="12.5703125" style="59"/>
    <col min="3840" max="3841" width="32" style="59" customWidth="1"/>
    <col min="3842" max="3842" width="59.28515625" style="59" customWidth="1"/>
    <col min="3843" max="3843" width="66.140625" style="59" customWidth="1"/>
    <col min="3844" max="3844" width="53.140625" style="59" customWidth="1"/>
    <col min="3845" max="3845" width="49.140625" style="59" customWidth="1"/>
    <col min="3846" max="3846" width="41.28515625" style="59" customWidth="1"/>
    <col min="3847" max="3847" width="39.28515625" style="59" customWidth="1"/>
    <col min="3848" max="3848" width="41" style="59" customWidth="1"/>
    <col min="3849" max="3849" width="44.28515625" style="59" bestFit="1" customWidth="1"/>
    <col min="3850" max="3850" width="31.5703125" style="59" customWidth="1"/>
    <col min="3851" max="4095" width="12.5703125" style="59"/>
    <col min="4096" max="4097" width="32" style="59" customWidth="1"/>
    <col min="4098" max="4098" width="59.28515625" style="59" customWidth="1"/>
    <col min="4099" max="4099" width="66.140625" style="59" customWidth="1"/>
    <col min="4100" max="4100" width="53.140625" style="59" customWidth="1"/>
    <col min="4101" max="4101" width="49.140625" style="59" customWidth="1"/>
    <col min="4102" max="4102" width="41.28515625" style="59" customWidth="1"/>
    <col min="4103" max="4103" width="39.28515625" style="59" customWidth="1"/>
    <col min="4104" max="4104" width="41" style="59" customWidth="1"/>
    <col min="4105" max="4105" width="44.28515625" style="59" bestFit="1" customWidth="1"/>
    <col min="4106" max="4106" width="31.5703125" style="59" customWidth="1"/>
    <col min="4107" max="4351" width="12.5703125" style="59"/>
    <col min="4352" max="4353" width="32" style="59" customWidth="1"/>
    <col min="4354" max="4354" width="59.28515625" style="59" customWidth="1"/>
    <col min="4355" max="4355" width="66.140625" style="59" customWidth="1"/>
    <col min="4356" max="4356" width="53.140625" style="59" customWidth="1"/>
    <col min="4357" max="4357" width="49.140625" style="59" customWidth="1"/>
    <col min="4358" max="4358" width="41.28515625" style="59" customWidth="1"/>
    <col min="4359" max="4359" width="39.28515625" style="59" customWidth="1"/>
    <col min="4360" max="4360" width="41" style="59" customWidth="1"/>
    <col min="4361" max="4361" width="44.28515625" style="59" bestFit="1" customWidth="1"/>
    <col min="4362" max="4362" width="31.5703125" style="59" customWidth="1"/>
    <col min="4363" max="4607" width="12.5703125" style="59"/>
    <col min="4608" max="4609" width="32" style="59" customWidth="1"/>
    <col min="4610" max="4610" width="59.28515625" style="59" customWidth="1"/>
    <col min="4611" max="4611" width="66.140625" style="59" customWidth="1"/>
    <col min="4612" max="4612" width="53.140625" style="59" customWidth="1"/>
    <col min="4613" max="4613" width="49.140625" style="59" customWidth="1"/>
    <col min="4614" max="4614" width="41.28515625" style="59" customWidth="1"/>
    <col min="4615" max="4615" width="39.28515625" style="59" customWidth="1"/>
    <col min="4616" max="4616" width="41" style="59" customWidth="1"/>
    <col min="4617" max="4617" width="44.28515625" style="59" bestFit="1" customWidth="1"/>
    <col min="4618" max="4618" width="31.5703125" style="59" customWidth="1"/>
    <col min="4619" max="4863" width="12.5703125" style="59"/>
    <col min="4864" max="4865" width="32" style="59" customWidth="1"/>
    <col min="4866" max="4866" width="59.28515625" style="59" customWidth="1"/>
    <col min="4867" max="4867" width="66.140625" style="59" customWidth="1"/>
    <col min="4868" max="4868" width="53.140625" style="59" customWidth="1"/>
    <col min="4869" max="4869" width="49.140625" style="59" customWidth="1"/>
    <col min="4870" max="4870" width="41.28515625" style="59" customWidth="1"/>
    <col min="4871" max="4871" width="39.28515625" style="59" customWidth="1"/>
    <col min="4872" max="4872" width="41" style="59" customWidth="1"/>
    <col min="4873" max="4873" width="44.28515625" style="59" bestFit="1" customWidth="1"/>
    <col min="4874" max="4874" width="31.5703125" style="59" customWidth="1"/>
    <col min="4875" max="5119" width="12.5703125" style="59"/>
    <col min="5120" max="5121" width="32" style="59" customWidth="1"/>
    <col min="5122" max="5122" width="59.28515625" style="59" customWidth="1"/>
    <col min="5123" max="5123" width="66.140625" style="59" customWidth="1"/>
    <col min="5124" max="5124" width="53.140625" style="59" customWidth="1"/>
    <col min="5125" max="5125" width="49.140625" style="59" customWidth="1"/>
    <col min="5126" max="5126" width="41.28515625" style="59" customWidth="1"/>
    <col min="5127" max="5127" width="39.28515625" style="59" customWidth="1"/>
    <col min="5128" max="5128" width="41" style="59" customWidth="1"/>
    <col min="5129" max="5129" width="44.28515625" style="59" bestFit="1" customWidth="1"/>
    <col min="5130" max="5130" width="31.5703125" style="59" customWidth="1"/>
    <col min="5131" max="5375" width="12.5703125" style="59"/>
    <col min="5376" max="5377" width="32" style="59" customWidth="1"/>
    <col min="5378" max="5378" width="59.28515625" style="59" customWidth="1"/>
    <col min="5379" max="5379" width="66.140625" style="59" customWidth="1"/>
    <col min="5380" max="5380" width="53.140625" style="59" customWidth="1"/>
    <col min="5381" max="5381" width="49.140625" style="59" customWidth="1"/>
    <col min="5382" max="5382" width="41.28515625" style="59" customWidth="1"/>
    <col min="5383" max="5383" width="39.28515625" style="59" customWidth="1"/>
    <col min="5384" max="5384" width="41" style="59" customWidth="1"/>
    <col min="5385" max="5385" width="44.28515625" style="59" bestFit="1" customWidth="1"/>
    <col min="5386" max="5386" width="31.5703125" style="59" customWidth="1"/>
    <col min="5387" max="5631" width="12.5703125" style="59"/>
    <col min="5632" max="5633" width="32" style="59" customWidth="1"/>
    <col min="5634" max="5634" width="59.28515625" style="59" customWidth="1"/>
    <col min="5635" max="5635" width="66.140625" style="59" customWidth="1"/>
    <col min="5636" max="5636" width="53.140625" style="59" customWidth="1"/>
    <col min="5637" max="5637" width="49.140625" style="59" customWidth="1"/>
    <col min="5638" max="5638" width="41.28515625" style="59" customWidth="1"/>
    <col min="5639" max="5639" width="39.28515625" style="59" customWidth="1"/>
    <col min="5640" max="5640" width="41" style="59" customWidth="1"/>
    <col min="5641" max="5641" width="44.28515625" style="59" bestFit="1" customWidth="1"/>
    <col min="5642" max="5642" width="31.5703125" style="59" customWidth="1"/>
    <col min="5643" max="5887" width="12.5703125" style="59"/>
    <col min="5888" max="5889" width="32" style="59" customWidth="1"/>
    <col min="5890" max="5890" width="59.28515625" style="59" customWidth="1"/>
    <col min="5891" max="5891" width="66.140625" style="59" customWidth="1"/>
    <col min="5892" max="5892" width="53.140625" style="59" customWidth="1"/>
    <col min="5893" max="5893" width="49.140625" style="59" customWidth="1"/>
    <col min="5894" max="5894" width="41.28515625" style="59" customWidth="1"/>
    <col min="5895" max="5895" width="39.28515625" style="59" customWidth="1"/>
    <col min="5896" max="5896" width="41" style="59" customWidth="1"/>
    <col min="5897" max="5897" width="44.28515625" style="59" bestFit="1" customWidth="1"/>
    <col min="5898" max="5898" width="31.5703125" style="59" customWidth="1"/>
    <col min="5899" max="6143" width="12.5703125" style="59"/>
    <col min="6144" max="6145" width="32" style="59" customWidth="1"/>
    <col min="6146" max="6146" width="59.28515625" style="59" customWidth="1"/>
    <col min="6147" max="6147" width="66.140625" style="59" customWidth="1"/>
    <col min="6148" max="6148" width="53.140625" style="59" customWidth="1"/>
    <col min="6149" max="6149" width="49.140625" style="59" customWidth="1"/>
    <col min="6150" max="6150" width="41.28515625" style="59" customWidth="1"/>
    <col min="6151" max="6151" width="39.28515625" style="59" customWidth="1"/>
    <col min="6152" max="6152" width="41" style="59" customWidth="1"/>
    <col min="6153" max="6153" width="44.28515625" style="59" bestFit="1" customWidth="1"/>
    <col min="6154" max="6154" width="31.5703125" style="59" customWidth="1"/>
    <col min="6155" max="6399" width="12.5703125" style="59"/>
    <col min="6400" max="6401" width="32" style="59" customWidth="1"/>
    <col min="6402" max="6402" width="59.28515625" style="59" customWidth="1"/>
    <col min="6403" max="6403" width="66.140625" style="59" customWidth="1"/>
    <col min="6404" max="6404" width="53.140625" style="59" customWidth="1"/>
    <col min="6405" max="6405" width="49.140625" style="59" customWidth="1"/>
    <col min="6406" max="6406" width="41.28515625" style="59" customWidth="1"/>
    <col min="6407" max="6407" width="39.28515625" style="59" customWidth="1"/>
    <col min="6408" max="6408" width="41" style="59" customWidth="1"/>
    <col min="6409" max="6409" width="44.28515625" style="59" bestFit="1" customWidth="1"/>
    <col min="6410" max="6410" width="31.5703125" style="59" customWidth="1"/>
    <col min="6411" max="6655" width="12.5703125" style="59"/>
    <col min="6656" max="6657" width="32" style="59" customWidth="1"/>
    <col min="6658" max="6658" width="59.28515625" style="59" customWidth="1"/>
    <col min="6659" max="6659" width="66.140625" style="59" customWidth="1"/>
    <col min="6660" max="6660" width="53.140625" style="59" customWidth="1"/>
    <col min="6661" max="6661" width="49.140625" style="59" customWidth="1"/>
    <col min="6662" max="6662" width="41.28515625" style="59" customWidth="1"/>
    <col min="6663" max="6663" width="39.28515625" style="59" customWidth="1"/>
    <col min="6664" max="6664" width="41" style="59" customWidth="1"/>
    <col min="6665" max="6665" width="44.28515625" style="59" bestFit="1" customWidth="1"/>
    <col min="6666" max="6666" width="31.5703125" style="59" customWidth="1"/>
    <col min="6667" max="6911" width="12.5703125" style="59"/>
    <col min="6912" max="6913" width="32" style="59" customWidth="1"/>
    <col min="6914" max="6914" width="59.28515625" style="59" customWidth="1"/>
    <col min="6915" max="6915" width="66.140625" style="59" customWidth="1"/>
    <col min="6916" max="6916" width="53.140625" style="59" customWidth="1"/>
    <col min="6917" max="6917" width="49.140625" style="59" customWidth="1"/>
    <col min="6918" max="6918" width="41.28515625" style="59" customWidth="1"/>
    <col min="6919" max="6919" width="39.28515625" style="59" customWidth="1"/>
    <col min="6920" max="6920" width="41" style="59" customWidth="1"/>
    <col min="6921" max="6921" width="44.28515625" style="59" bestFit="1" customWidth="1"/>
    <col min="6922" max="6922" width="31.5703125" style="59" customWidth="1"/>
    <col min="6923" max="7167" width="12.5703125" style="59"/>
    <col min="7168" max="7169" width="32" style="59" customWidth="1"/>
    <col min="7170" max="7170" width="59.28515625" style="59" customWidth="1"/>
    <col min="7171" max="7171" width="66.140625" style="59" customWidth="1"/>
    <col min="7172" max="7172" width="53.140625" style="59" customWidth="1"/>
    <col min="7173" max="7173" width="49.140625" style="59" customWidth="1"/>
    <col min="7174" max="7174" width="41.28515625" style="59" customWidth="1"/>
    <col min="7175" max="7175" width="39.28515625" style="59" customWidth="1"/>
    <col min="7176" max="7176" width="41" style="59" customWidth="1"/>
    <col min="7177" max="7177" width="44.28515625" style="59" bestFit="1" customWidth="1"/>
    <col min="7178" max="7178" width="31.5703125" style="59" customWidth="1"/>
    <col min="7179" max="7423" width="12.5703125" style="59"/>
    <col min="7424" max="7425" width="32" style="59" customWidth="1"/>
    <col min="7426" max="7426" width="59.28515625" style="59" customWidth="1"/>
    <col min="7427" max="7427" width="66.140625" style="59" customWidth="1"/>
    <col min="7428" max="7428" width="53.140625" style="59" customWidth="1"/>
    <col min="7429" max="7429" width="49.140625" style="59" customWidth="1"/>
    <col min="7430" max="7430" width="41.28515625" style="59" customWidth="1"/>
    <col min="7431" max="7431" width="39.28515625" style="59" customWidth="1"/>
    <col min="7432" max="7432" width="41" style="59" customWidth="1"/>
    <col min="7433" max="7433" width="44.28515625" style="59" bestFit="1" customWidth="1"/>
    <col min="7434" max="7434" width="31.5703125" style="59" customWidth="1"/>
    <col min="7435" max="7679" width="12.5703125" style="59"/>
    <col min="7680" max="7681" width="32" style="59" customWidth="1"/>
    <col min="7682" max="7682" width="59.28515625" style="59" customWidth="1"/>
    <col min="7683" max="7683" width="66.140625" style="59" customWidth="1"/>
    <col min="7684" max="7684" width="53.140625" style="59" customWidth="1"/>
    <col min="7685" max="7685" width="49.140625" style="59" customWidth="1"/>
    <col min="7686" max="7686" width="41.28515625" style="59" customWidth="1"/>
    <col min="7687" max="7687" width="39.28515625" style="59" customWidth="1"/>
    <col min="7688" max="7688" width="41" style="59" customWidth="1"/>
    <col min="7689" max="7689" width="44.28515625" style="59" bestFit="1" customWidth="1"/>
    <col min="7690" max="7690" width="31.5703125" style="59" customWidth="1"/>
    <col min="7691" max="7935" width="12.5703125" style="59"/>
    <col min="7936" max="7937" width="32" style="59" customWidth="1"/>
    <col min="7938" max="7938" width="59.28515625" style="59" customWidth="1"/>
    <col min="7939" max="7939" width="66.140625" style="59" customWidth="1"/>
    <col min="7940" max="7940" width="53.140625" style="59" customWidth="1"/>
    <col min="7941" max="7941" width="49.140625" style="59" customWidth="1"/>
    <col min="7942" max="7942" width="41.28515625" style="59" customWidth="1"/>
    <col min="7943" max="7943" width="39.28515625" style="59" customWidth="1"/>
    <col min="7944" max="7944" width="41" style="59" customWidth="1"/>
    <col min="7945" max="7945" width="44.28515625" style="59" bestFit="1" customWidth="1"/>
    <col min="7946" max="7946" width="31.5703125" style="59" customWidth="1"/>
    <col min="7947" max="8191" width="12.5703125" style="59"/>
    <col min="8192" max="8193" width="32" style="59" customWidth="1"/>
    <col min="8194" max="8194" width="59.28515625" style="59" customWidth="1"/>
    <col min="8195" max="8195" width="66.140625" style="59" customWidth="1"/>
    <col min="8196" max="8196" width="53.140625" style="59" customWidth="1"/>
    <col min="8197" max="8197" width="49.140625" style="59" customWidth="1"/>
    <col min="8198" max="8198" width="41.28515625" style="59" customWidth="1"/>
    <col min="8199" max="8199" width="39.28515625" style="59" customWidth="1"/>
    <col min="8200" max="8200" width="41" style="59" customWidth="1"/>
    <col min="8201" max="8201" width="44.28515625" style="59" bestFit="1" customWidth="1"/>
    <col min="8202" max="8202" width="31.5703125" style="59" customWidth="1"/>
    <col min="8203" max="8447" width="12.5703125" style="59"/>
    <col min="8448" max="8449" width="32" style="59" customWidth="1"/>
    <col min="8450" max="8450" width="59.28515625" style="59" customWidth="1"/>
    <col min="8451" max="8451" width="66.140625" style="59" customWidth="1"/>
    <col min="8452" max="8452" width="53.140625" style="59" customWidth="1"/>
    <col min="8453" max="8453" width="49.140625" style="59" customWidth="1"/>
    <col min="8454" max="8454" width="41.28515625" style="59" customWidth="1"/>
    <col min="8455" max="8455" width="39.28515625" style="59" customWidth="1"/>
    <col min="8456" max="8456" width="41" style="59" customWidth="1"/>
    <col min="8457" max="8457" width="44.28515625" style="59" bestFit="1" customWidth="1"/>
    <col min="8458" max="8458" width="31.5703125" style="59" customWidth="1"/>
    <col min="8459" max="8703" width="12.5703125" style="59"/>
    <col min="8704" max="8705" width="32" style="59" customWidth="1"/>
    <col min="8706" max="8706" width="59.28515625" style="59" customWidth="1"/>
    <col min="8707" max="8707" width="66.140625" style="59" customWidth="1"/>
    <col min="8708" max="8708" width="53.140625" style="59" customWidth="1"/>
    <col min="8709" max="8709" width="49.140625" style="59" customWidth="1"/>
    <col min="8710" max="8710" width="41.28515625" style="59" customWidth="1"/>
    <col min="8711" max="8711" width="39.28515625" style="59" customWidth="1"/>
    <col min="8712" max="8712" width="41" style="59" customWidth="1"/>
    <col min="8713" max="8713" width="44.28515625" style="59" bestFit="1" customWidth="1"/>
    <col min="8714" max="8714" width="31.5703125" style="59" customWidth="1"/>
    <col min="8715" max="8959" width="12.5703125" style="59"/>
    <col min="8960" max="8961" width="32" style="59" customWidth="1"/>
    <col min="8962" max="8962" width="59.28515625" style="59" customWidth="1"/>
    <col min="8963" max="8963" width="66.140625" style="59" customWidth="1"/>
    <col min="8964" max="8964" width="53.140625" style="59" customWidth="1"/>
    <col min="8965" max="8965" width="49.140625" style="59" customWidth="1"/>
    <col min="8966" max="8966" width="41.28515625" style="59" customWidth="1"/>
    <col min="8967" max="8967" width="39.28515625" style="59" customWidth="1"/>
    <col min="8968" max="8968" width="41" style="59" customWidth="1"/>
    <col min="8969" max="8969" width="44.28515625" style="59" bestFit="1" customWidth="1"/>
    <col min="8970" max="8970" width="31.5703125" style="59" customWidth="1"/>
    <col min="8971" max="9215" width="12.5703125" style="59"/>
    <col min="9216" max="9217" width="32" style="59" customWidth="1"/>
    <col min="9218" max="9218" width="59.28515625" style="59" customWidth="1"/>
    <col min="9219" max="9219" width="66.140625" style="59" customWidth="1"/>
    <col min="9220" max="9220" width="53.140625" style="59" customWidth="1"/>
    <col min="9221" max="9221" width="49.140625" style="59" customWidth="1"/>
    <col min="9222" max="9222" width="41.28515625" style="59" customWidth="1"/>
    <col min="9223" max="9223" width="39.28515625" style="59" customWidth="1"/>
    <col min="9224" max="9224" width="41" style="59" customWidth="1"/>
    <col min="9225" max="9225" width="44.28515625" style="59" bestFit="1" customWidth="1"/>
    <col min="9226" max="9226" width="31.5703125" style="59" customWidth="1"/>
    <col min="9227" max="9471" width="12.5703125" style="59"/>
    <col min="9472" max="9473" width="32" style="59" customWidth="1"/>
    <col min="9474" max="9474" width="59.28515625" style="59" customWidth="1"/>
    <col min="9475" max="9475" width="66.140625" style="59" customWidth="1"/>
    <col min="9476" max="9476" width="53.140625" style="59" customWidth="1"/>
    <col min="9477" max="9477" width="49.140625" style="59" customWidth="1"/>
    <col min="9478" max="9478" width="41.28515625" style="59" customWidth="1"/>
    <col min="9479" max="9479" width="39.28515625" style="59" customWidth="1"/>
    <col min="9480" max="9480" width="41" style="59" customWidth="1"/>
    <col min="9481" max="9481" width="44.28515625" style="59" bestFit="1" customWidth="1"/>
    <col min="9482" max="9482" width="31.5703125" style="59" customWidth="1"/>
    <col min="9483" max="9727" width="12.5703125" style="59"/>
    <col min="9728" max="9729" width="32" style="59" customWidth="1"/>
    <col min="9730" max="9730" width="59.28515625" style="59" customWidth="1"/>
    <col min="9731" max="9731" width="66.140625" style="59" customWidth="1"/>
    <col min="9732" max="9732" width="53.140625" style="59" customWidth="1"/>
    <col min="9733" max="9733" width="49.140625" style="59" customWidth="1"/>
    <col min="9734" max="9734" width="41.28515625" style="59" customWidth="1"/>
    <col min="9735" max="9735" width="39.28515625" style="59" customWidth="1"/>
    <col min="9736" max="9736" width="41" style="59" customWidth="1"/>
    <col min="9737" max="9737" width="44.28515625" style="59" bestFit="1" customWidth="1"/>
    <col min="9738" max="9738" width="31.5703125" style="59" customWidth="1"/>
    <col min="9739" max="9983" width="12.5703125" style="59"/>
    <col min="9984" max="9985" width="32" style="59" customWidth="1"/>
    <col min="9986" max="9986" width="59.28515625" style="59" customWidth="1"/>
    <col min="9987" max="9987" width="66.140625" style="59" customWidth="1"/>
    <col min="9988" max="9988" width="53.140625" style="59" customWidth="1"/>
    <col min="9989" max="9989" width="49.140625" style="59" customWidth="1"/>
    <col min="9990" max="9990" width="41.28515625" style="59" customWidth="1"/>
    <col min="9991" max="9991" width="39.28515625" style="59" customWidth="1"/>
    <col min="9992" max="9992" width="41" style="59" customWidth="1"/>
    <col min="9993" max="9993" width="44.28515625" style="59" bestFit="1" customWidth="1"/>
    <col min="9994" max="9994" width="31.5703125" style="59" customWidth="1"/>
    <col min="9995" max="10239" width="12.5703125" style="59"/>
    <col min="10240" max="10241" width="32" style="59" customWidth="1"/>
    <col min="10242" max="10242" width="59.28515625" style="59" customWidth="1"/>
    <col min="10243" max="10243" width="66.140625" style="59" customWidth="1"/>
    <col min="10244" max="10244" width="53.140625" style="59" customWidth="1"/>
    <col min="10245" max="10245" width="49.140625" style="59" customWidth="1"/>
    <col min="10246" max="10246" width="41.28515625" style="59" customWidth="1"/>
    <col min="10247" max="10247" width="39.28515625" style="59" customWidth="1"/>
    <col min="10248" max="10248" width="41" style="59" customWidth="1"/>
    <col min="10249" max="10249" width="44.28515625" style="59" bestFit="1" customWidth="1"/>
    <col min="10250" max="10250" width="31.5703125" style="59" customWidth="1"/>
    <col min="10251" max="10495" width="12.5703125" style="59"/>
    <col min="10496" max="10497" width="32" style="59" customWidth="1"/>
    <col min="10498" max="10498" width="59.28515625" style="59" customWidth="1"/>
    <col min="10499" max="10499" width="66.140625" style="59" customWidth="1"/>
    <col min="10500" max="10500" width="53.140625" style="59" customWidth="1"/>
    <col min="10501" max="10501" width="49.140625" style="59" customWidth="1"/>
    <col min="10502" max="10502" width="41.28515625" style="59" customWidth="1"/>
    <col min="10503" max="10503" width="39.28515625" style="59" customWidth="1"/>
    <col min="10504" max="10504" width="41" style="59" customWidth="1"/>
    <col min="10505" max="10505" width="44.28515625" style="59" bestFit="1" customWidth="1"/>
    <col min="10506" max="10506" width="31.5703125" style="59" customWidth="1"/>
    <col min="10507" max="10751" width="12.5703125" style="59"/>
    <col min="10752" max="10753" width="32" style="59" customWidth="1"/>
    <col min="10754" max="10754" width="59.28515625" style="59" customWidth="1"/>
    <col min="10755" max="10755" width="66.140625" style="59" customWidth="1"/>
    <col min="10756" max="10756" width="53.140625" style="59" customWidth="1"/>
    <col min="10757" max="10757" width="49.140625" style="59" customWidth="1"/>
    <col min="10758" max="10758" width="41.28515625" style="59" customWidth="1"/>
    <col min="10759" max="10759" width="39.28515625" style="59" customWidth="1"/>
    <col min="10760" max="10760" width="41" style="59" customWidth="1"/>
    <col min="10761" max="10761" width="44.28515625" style="59" bestFit="1" customWidth="1"/>
    <col min="10762" max="10762" width="31.5703125" style="59" customWidth="1"/>
    <col min="10763" max="11007" width="12.5703125" style="59"/>
    <col min="11008" max="11009" width="32" style="59" customWidth="1"/>
    <col min="11010" max="11010" width="59.28515625" style="59" customWidth="1"/>
    <col min="11011" max="11011" width="66.140625" style="59" customWidth="1"/>
    <col min="11012" max="11012" width="53.140625" style="59" customWidth="1"/>
    <col min="11013" max="11013" width="49.140625" style="59" customWidth="1"/>
    <col min="11014" max="11014" width="41.28515625" style="59" customWidth="1"/>
    <col min="11015" max="11015" width="39.28515625" style="59" customWidth="1"/>
    <col min="11016" max="11016" width="41" style="59" customWidth="1"/>
    <col min="11017" max="11017" width="44.28515625" style="59" bestFit="1" customWidth="1"/>
    <col min="11018" max="11018" width="31.5703125" style="59" customWidth="1"/>
    <col min="11019" max="11263" width="12.5703125" style="59"/>
    <col min="11264" max="11265" width="32" style="59" customWidth="1"/>
    <col min="11266" max="11266" width="59.28515625" style="59" customWidth="1"/>
    <col min="11267" max="11267" width="66.140625" style="59" customWidth="1"/>
    <col min="11268" max="11268" width="53.140625" style="59" customWidth="1"/>
    <col min="11269" max="11269" width="49.140625" style="59" customWidth="1"/>
    <col min="11270" max="11270" width="41.28515625" style="59" customWidth="1"/>
    <col min="11271" max="11271" width="39.28515625" style="59" customWidth="1"/>
    <col min="11272" max="11272" width="41" style="59" customWidth="1"/>
    <col min="11273" max="11273" width="44.28515625" style="59" bestFit="1" customWidth="1"/>
    <col min="11274" max="11274" width="31.5703125" style="59" customWidth="1"/>
    <col min="11275" max="11519" width="12.5703125" style="59"/>
    <col min="11520" max="11521" width="32" style="59" customWidth="1"/>
    <col min="11522" max="11522" width="59.28515625" style="59" customWidth="1"/>
    <col min="11523" max="11523" width="66.140625" style="59" customWidth="1"/>
    <col min="11524" max="11524" width="53.140625" style="59" customWidth="1"/>
    <col min="11525" max="11525" width="49.140625" style="59" customWidth="1"/>
    <col min="11526" max="11526" width="41.28515625" style="59" customWidth="1"/>
    <col min="11527" max="11527" width="39.28515625" style="59" customWidth="1"/>
    <col min="11528" max="11528" width="41" style="59" customWidth="1"/>
    <col min="11529" max="11529" width="44.28515625" style="59" bestFit="1" customWidth="1"/>
    <col min="11530" max="11530" width="31.5703125" style="59" customWidth="1"/>
    <col min="11531" max="11775" width="12.5703125" style="59"/>
    <col min="11776" max="11777" width="32" style="59" customWidth="1"/>
    <col min="11778" max="11778" width="59.28515625" style="59" customWidth="1"/>
    <col min="11779" max="11779" width="66.140625" style="59" customWidth="1"/>
    <col min="11780" max="11780" width="53.140625" style="59" customWidth="1"/>
    <col min="11781" max="11781" width="49.140625" style="59" customWidth="1"/>
    <col min="11782" max="11782" width="41.28515625" style="59" customWidth="1"/>
    <col min="11783" max="11783" width="39.28515625" style="59" customWidth="1"/>
    <col min="11784" max="11784" width="41" style="59" customWidth="1"/>
    <col min="11785" max="11785" width="44.28515625" style="59" bestFit="1" customWidth="1"/>
    <col min="11786" max="11786" width="31.5703125" style="59" customWidth="1"/>
    <col min="11787" max="12031" width="12.5703125" style="59"/>
    <col min="12032" max="12033" width="32" style="59" customWidth="1"/>
    <col min="12034" max="12034" width="59.28515625" style="59" customWidth="1"/>
    <col min="12035" max="12035" width="66.140625" style="59" customWidth="1"/>
    <col min="12036" max="12036" width="53.140625" style="59" customWidth="1"/>
    <col min="12037" max="12037" width="49.140625" style="59" customWidth="1"/>
    <col min="12038" max="12038" width="41.28515625" style="59" customWidth="1"/>
    <col min="12039" max="12039" width="39.28515625" style="59" customWidth="1"/>
    <col min="12040" max="12040" width="41" style="59" customWidth="1"/>
    <col min="12041" max="12041" width="44.28515625" style="59" bestFit="1" customWidth="1"/>
    <col min="12042" max="12042" width="31.5703125" style="59" customWidth="1"/>
    <col min="12043" max="12287" width="12.5703125" style="59"/>
    <col min="12288" max="12289" width="32" style="59" customWidth="1"/>
    <col min="12290" max="12290" width="59.28515625" style="59" customWidth="1"/>
    <col min="12291" max="12291" width="66.140625" style="59" customWidth="1"/>
    <col min="12292" max="12292" width="53.140625" style="59" customWidth="1"/>
    <col min="12293" max="12293" width="49.140625" style="59" customWidth="1"/>
    <col min="12294" max="12294" width="41.28515625" style="59" customWidth="1"/>
    <col min="12295" max="12295" width="39.28515625" style="59" customWidth="1"/>
    <col min="12296" max="12296" width="41" style="59" customWidth="1"/>
    <col min="12297" max="12297" width="44.28515625" style="59" bestFit="1" customWidth="1"/>
    <col min="12298" max="12298" width="31.5703125" style="59" customWidth="1"/>
    <col min="12299" max="12543" width="12.5703125" style="59"/>
    <col min="12544" max="12545" width="32" style="59" customWidth="1"/>
    <col min="12546" max="12546" width="59.28515625" style="59" customWidth="1"/>
    <col min="12547" max="12547" width="66.140625" style="59" customWidth="1"/>
    <col min="12548" max="12548" width="53.140625" style="59" customWidth="1"/>
    <col min="12549" max="12549" width="49.140625" style="59" customWidth="1"/>
    <col min="12550" max="12550" width="41.28515625" style="59" customWidth="1"/>
    <col min="12551" max="12551" width="39.28515625" style="59" customWidth="1"/>
    <col min="12552" max="12552" width="41" style="59" customWidth="1"/>
    <col min="12553" max="12553" width="44.28515625" style="59" bestFit="1" customWidth="1"/>
    <col min="12554" max="12554" width="31.5703125" style="59" customWidth="1"/>
    <col min="12555" max="12799" width="12.5703125" style="59"/>
    <col min="12800" max="12801" width="32" style="59" customWidth="1"/>
    <col min="12802" max="12802" width="59.28515625" style="59" customWidth="1"/>
    <col min="12803" max="12803" width="66.140625" style="59" customWidth="1"/>
    <col min="12804" max="12804" width="53.140625" style="59" customWidth="1"/>
    <col min="12805" max="12805" width="49.140625" style="59" customWidth="1"/>
    <col min="12806" max="12806" width="41.28515625" style="59" customWidth="1"/>
    <col min="12807" max="12807" width="39.28515625" style="59" customWidth="1"/>
    <col min="12808" max="12808" width="41" style="59" customWidth="1"/>
    <col min="12809" max="12809" width="44.28515625" style="59" bestFit="1" customWidth="1"/>
    <col min="12810" max="12810" width="31.5703125" style="59" customWidth="1"/>
    <col min="12811" max="13055" width="12.5703125" style="59"/>
    <col min="13056" max="13057" width="32" style="59" customWidth="1"/>
    <col min="13058" max="13058" width="59.28515625" style="59" customWidth="1"/>
    <col min="13059" max="13059" width="66.140625" style="59" customWidth="1"/>
    <col min="13060" max="13060" width="53.140625" style="59" customWidth="1"/>
    <col min="13061" max="13061" width="49.140625" style="59" customWidth="1"/>
    <col min="13062" max="13062" width="41.28515625" style="59" customWidth="1"/>
    <col min="13063" max="13063" width="39.28515625" style="59" customWidth="1"/>
    <col min="13064" max="13064" width="41" style="59" customWidth="1"/>
    <col min="13065" max="13065" width="44.28515625" style="59" bestFit="1" customWidth="1"/>
    <col min="13066" max="13066" width="31.5703125" style="59" customWidth="1"/>
    <col min="13067" max="13311" width="12.5703125" style="59"/>
    <col min="13312" max="13313" width="32" style="59" customWidth="1"/>
    <col min="13314" max="13314" width="59.28515625" style="59" customWidth="1"/>
    <col min="13315" max="13315" width="66.140625" style="59" customWidth="1"/>
    <col min="13316" max="13316" width="53.140625" style="59" customWidth="1"/>
    <col min="13317" max="13317" width="49.140625" style="59" customWidth="1"/>
    <col min="13318" max="13318" width="41.28515625" style="59" customWidth="1"/>
    <col min="13319" max="13319" width="39.28515625" style="59" customWidth="1"/>
    <col min="13320" max="13320" width="41" style="59" customWidth="1"/>
    <col min="13321" max="13321" width="44.28515625" style="59" bestFit="1" customWidth="1"/>
    <col min="13322" max="13322" width="31.5703125" style="59" customWidth="1"/>
    <col min="13323" max="13567" width="12.5703125" style="59"/>
    <col min="13568" max="13569" width="32" style="59" customWidth="1"/>
    <col min="13570" max="13570" width="59.28515625" style="59" customWidth="1"/>
    <col min="13571" max="13571" width="66.140625" style="59" customWidth="1"/>
    <col min="13572" max="13572" width="53.140625" style="59" customWidth="1"/>
    <col min="13573" max="13573" width="49.140625" style="59" customWidth="1"/>
    <col min="13574" max="13574" width="41.28515625" style="59" customWidth="1"/>
    <col min="13575" max="13575" width="39.28515625" style="59" customWidth="1"/>
    <col min="13576" max="13576" width="41" style="59" customWidth="1"/>
    <col min="13577" max="13577" width="44.28515625" style="59" bestFit="1" customWidth="1"/>
    <col min="13578" max="13578" width="31.5703125" style="59" customWidth="1"/>
    <col min="13579" max="13823" width="12.5703125" style="59"/>
    <col min="13824" max="13825" width="32" style="59" customWidth="1"/>
    <col min="13826" max="13826" width="59.28515625" style="59" customWidth="1"/>
    <col min="13827" max="13827" width="66.140625" style="59" customWidth="1"/>
    <col min="13828" max="13828" width="53.140625" style="59" customWidth="1"/>
    <col min="13829" max="13829" width="49.140625" style="59" customWidth="1"/>
    <col min="13830" max="13830" width="41.28515625" style="59" customWidth="1"/>
    <col min="13831" max="13831" width="39.28515625" style="59" customWidth="1"/>
    <col min="13832" max="13832" width="41" style="59" customWidth="1"/>
    <col min="13833" max="13833" width="44.28515625" style="59" bestFit="1" customWidth="1"/>
    <col min="13834" max="13834" width="31.5703125" style="59" customWidth="1"/>
    <col min="13835" max="14079" width="12.5703125" style="59"/>
    <col min="14080" max="14081" width="32" style="59" customWidth="1"/>
    <col min="14082" max="14082" width="59.28515625" style="59" customWidth="1"/>
    <col min="14083" max="14083" width="66.140625" style="59" customWidth="1"/>
    <col min="14084" max="14084" width="53.140625" style="59" customWidth="1"/>
    <col min="14085" max="14085" width="49.140625" style="59" customWidth="1"/>
    <col min="14086" max="14086" width="41.28515625" style="59" customWidth="1"/>
    <col min="14087" max="14087" width="39.28515625" style="59" customWidth="1"/>
    <col min="14088" max="14088" width="41" style="59" customWidth="1"/>
    <col min="14089" max="14089" width="44.28515625" style="59" bestFit="1" customWidth="1"/>
    <col min="14090" max="14090" width="31.5703125" style="59" customWidth="1"/>
    <col min="14091" max="14335" width="12.5703125" style="59"/>
    <col min="14336" max="14337" width="32" style="59" customWidth="1"/>
    <col min="14338" max="14338" width="59.28515625" style="59" customWidth="1"/>
    <col min="14339" max="14339" width="66.140625" style="59" customWidth="1"/>
    <col min="14340" max="14340" width="53.140625" style="59" customWidth="1"/>
    <col min="14341" max="14341" width="49.140625" style="59" customWidth="1"/>
    <col min="14342" max="14342" width="41.28515625" style="59" customWidth="1"/>
    <col min="14343" max="14343" width="39.28515625" style="59" customWidth="1"/>
    <col min="14344" max="14344" width="41" style="59" customWidth="1"/>
    <col min="14345" max="14345" width="44.28515625" style="59" bestFit="1" customWidth="1"/>
    <col min="14346" max="14346" width="31.5703125" style="59" customWidth="1"/>
    <col min="14347" max="14591" width="12.5703125" style="59"/>
    <col min="14592" max="14593" width="32" style="59" customWidth="1"/>
    <col min="14594" max="14594" width="59.28515625" style="59" customWidth="1"/>
    <col min="14595" max="14595" width="66.140625" style="59" customWidth="1"/>
    <col min="14596" max="14596" width="53.140625" style="59" customWidth="1"/>
    <col min="14597" max="14597" width="49.140625" style="59" customWidth="1"/>
    <col min="14598" max="14598" width="41.28515625" style="59" customWidth="1"/>
    <col min="14599" max="14599" width="39.28515625" style="59" customWidth="1"/>
    <col min="14600" max="14600" width="41" style="59" customWidth="1"/>
    <col min="14601" max="14601" width="44.28515625" style="59" bestFit="1" customWidth="1"/>
    <col min="14602" max="14602" width="31.5703125" style="59" customWidth="1"/>
    <col min="14603" max="14847" width="12.5703125" style="59"/>
    <col min="14848" max="14849" width="32" style="59" customWidth="1"/>
    <col min="14850" max="14850" width="59.28515625" style="59" customWidth="1"/>
    <col min="14851" max="14851" width="66.140625" style="59" customWidth="1"/>
    <col min="14852" max="14852" width="53.140625" style="59" customWidth="1"/>
    <col min="14853" max="14853" width="49.140625" style="59" customWidth="1"/>
    <col min="14854" max="14854" width="41.28515625" style="59" customWidth="1"/>
    <col min="14855" max="14855" width="39.28515625" style="59" customWidth="1"/>
    <col min="14856" max="14856" width="41" style="59" customWidth="1"/>
    <col min="14857" max="14857" width="44.28515625" style="59" bestFit="1" customWidth="1"/>
    <col min="14858" max="14858" width="31.5703125" style="59" customWidth="1"/>
    <col min="14859" max="15103" width="12.5703125" style="59"/>
    <col min="15104" max="15105" width="32" style="59" customWidth="1"/>
    <col min="15106" max="15106" width="59.28515625" style="59" customWidth="1"/>
    <col min="15107" max="15107" width="66.140625" style="59" customWidth="1"/>
    <col min="15108" max="15108" width="53.140625" style="59" customWidth="1"/>
    <col min="15109" max="15109" width="49.140625" style="59" customWidth="1"/>
    <col min="15110" max="15110" width="41.28515625" style="59" customWidth="1"/>
    <col min="15111" max="15111" width="39.28515625" style="59" customWidth="1"/>
    <col min="15112" max="15112" width="41" style="59" customWidth="1"/>
    <col min="15113" max="15113" width="44.28515625" style="59" bestFit="1" customWidth="1"/>
    <col min="15114" max="15114" width="31.5703125" style="59" customWidth="1"/>
    <col min="15115" max="15359" width="12.5703125" style="59"/>
    <col min="15360" max="15361" width="32" style="59" customWidth="1"/>
    <col min="15362" max="15362" width="59.28515625" style="59" customWidth="1"/>
    <col min="15363" max="15363" width="66.140625" style="59" customWidth="1"/>
    <col min="15364" max="15364" width="53.140625" style="59" customWidth="1"/>
    <col min="15365" max="15365" width="49.140625" style="59" customWidth="1"/>
    <col min="15366" max="15366" width="41.28515625" style="59" customWidth="1"/>
    <col min="15367" max="15367" width="39.28515625" style="59" customWidth="1"/>
    <col min="15368" max="15368" width="41" style="59" customWidth="1"/>
    <col min="15369" max="15369" width="44.28515625" style="59" bestFit="1" customWidth="1"/>
    <col min="15370" max="15370" width="31.5703125" style="59" customWidth="1"/>
    <col min="15371" max="15615" width="12.5703125" style="59"/>
    <col min="15616" max="15617" width="32" style="59" customWidth="1"/>
    <col min="15618" max="15618" width="59.28515625" style="59" customWidth="1"/>
    <col min="15619" max="15619" width="66.140625" style="59" customWidth="1"/>
    <col min="15620" max="15620" width="53.140625" style="59" customWidth="1"/>
    <col min="15621" max="15621" width="49.140625" style="59" customWidth="1"/>
    <col min="15622" max="15622" width="41.28515625" style="59" customWidth="1"/>
    <col min="15623" max="15623" width="39.28515625" style="59" customWidth="1"/>
    <col min="15624" max="15624" width="41" style="59" customWidth="1"/>
    <col min="15625" max="15625" width="44.28515625" style="59" bestFit="1" customWidth="1"/>
    <col min="15626" max="15626" width="31.5703125" style="59" customWidth="1"/>
    <col min="15627" max="15871" width="12.5703125" style="59"/>
    <col min="15872" max="15873" width="32" style="59" customWidth="1"/>
    <col min="15874" max="15874" width="59.28515625" style="59" customWidth="1"/>
    <col min="15875" max="15875" width="66.140625" style="59" customWidth="1"/>
    <col min="15876" max="15876" width="53.140625" style="59" customWidth="1"/>
    <col min="15877" max="15877" width="49.140625" style="59" customWidth="1"/>
    <col min="15878" max="15878" width="41.28515625" style="59" customWidth="1"/>
    <col min="15879" max="15879" width="39.28515625" style="59" customWidth="1"/>
    <col min="15880" max="15880" width="41" style="59" customWidth="1"/>
    <col min="15881" max="15881" width="44.28515625" style="59" bestFit="1" customWidth="1"/>
    <col min="15882" max="15882" width="31.5703125" style="59" customWidth="1"/>
    <col min="15883" max="16127" width="12.5703125" style="59"/>
    <col min="16128" max="16129" width="32" style="59" customWidth="1"/>
    <col min="16130" max="16130" width="59.28515625" style="59" customWidth="1"/>
    <col min="16131" max="16131" width="66.140625" style="59" customWidth="1"/>
    <col min="16132" max="16132" width="53.140625" style="59" customWidth="1"/>
    <col min="16133" max="16133" width="49.140625" style="59" customWidth="1"/>
    <col min="16134" max="16134" width="41.28515625" style="59" customWidth="1"/>
    <col min="16135" max="16135" width="39.28515625" style="59" customWidth="1"/>
    <col min="16136" max="16136" width="41" style="59" customWidth="1"/>
    <col min="16137" max="16137" width="44.28515625" style="59" bestFit="1" customWidth="1"/>
    <col min="16138" max="16138" width="31.5703125" style="59" customWidth="1"/>
    <col min="16139" max="16384" width="12.5703125" style="59"/>
  </cols>
  <sheetData>
    <row r="1" spans="1:11" customFormat="1" ht="21" x14ac:dyDescent="0.35">
      <c r="A1" s="1" t="s">
        <v>16</v>
      </c>
      <c r="F1" s="35"/>
      <c r="G1" s="63"/>
      <c r="J1" s="39"/>
    </row>
    <row r="2" spans="1:11" customFormat="1" ht="21.75" thickBot="1" x14ac:dyDescent="0.4">
      <c r="A2" s="1"/>
      <c r="F2" s="35"/>
      <c r="G2" s="63"/>
      <c r="J2" s="39"/>
    </row>
    <row r="3" spans="1:11" customFormat="1" ht="15.75" x14ac:dyDescent="0.25">
      <c r="A3" s="64" t="s">
        <v>17</v>
      </c>
      <c r="B3" s="65" t="s">
        <v>18</v>
      </c>
      <c r="C3" s="66"/>
      <c r="D3" s="66"/>
      <c r="E3" s="67"/>
      <c r="F3" s="35"/>
      <c r="G3" s="63"/>
      <c r="J3" s="39"/>
    </row>
    <row r="4" spans="1:11" customFormat="1" ht="15.75" x14ac:dyDescent="0.25">
      <c r="A4" s="68" t="s">
        <v>19</v>
      </c>
      <c r="B4" s="69" t="s">
        <v>20</v>
      </c>
      <c r="C4" s="70"/>
      <c r="D4" s="70"/>
      <c r="E4" s="71"/>
      <c r="F4" s="35"/>
      <c r="G4" s="63"/>
      <c r="J4" s="39"/>
    </row>
    <row r="5" spans="1:11" customFormat="1" ht="15.75" x14ac:dyDescent="0.25">
      <c r="A5" s="68" t="s">
        <v>21</v>
      </c>
      <c r="B5" s="69" t="s">
        <v>22</v>
      </c>
      <c r="C5" s="70"/>
      <c r="D5" s="70"/>
      <c r="E5" s="71"/>
      <c r="F5" s="35"/>
      <c r="G5" s="63"/>
      <c r="J5" s="39"/>
    </row>
    <row r="6" spans="1:11" customFormat="1" ht="15.75" x14ac:dyDescent="0.25">
      <c r="A6" s="68"/>
      <c r="B6" s="69" t="s">
        <v>23</v>
      </c>
      <c r="C6" s="70"/>
      <c r="D6" s="70"/>
      <c r="E6" s="71"/>
      <c r="F6" s="35"/>
      <c r="G6" s="63"/>
      <c r="J6" s="39"/>
    </row>
    <row r="7" spans="1:11" customFormat="1" ht="15.75" x14ac:dyDescent="0.25">
      <c r="A7" s="68"/>
      <c r="B7" s="69" t="s">
        <v>24</v>
      </c>
      <c r="C7" s="70"/>
      <c r="D7" s="70"/>
      <c r="E7" s="71"/>
      <c r="F7" s="35"/>
      <c r="G7" s="63"/>
      <c r="J7" s="39"/>
    </row>
    <row r="8" spans="1:11" customFormat="1" ht="16.5" thickBot="1" x14ac:dyDescent="0.3">
      <c r="A8" s="72" t="s">
        <v>25</v>
      </c>
      <c r="B8" s="73" t="s">
        <v>26</v>
      </c>
      <c r="C8" s="74"/>
      <c r="D8" s="74"/>
      <c r="E8" s="75"/>
      <c r="F8" s="35"/>
      <c r="G8" s="63"/>
      <c r="J8" s="39"/>
    </row>
    <row r="9" spans="1:11" customFormat="1" ht="15.75" x14ac:dyDescent="0.25">
      <c r="A9" s="76"/>
      <c r="B9" s="76"/>
      <c r="F9" s="35"/>
      <c r="G9" s="63"/>
      <c r="J9" s="39"/>
    </row>
    <row r="10" spans="1:11" s="78" customFormat="1" ht="21" x14ac:dyDescent="0.35">
      <c r="A10" s="77" t="s">
        <v>204</v>
      </c>
      <c r="F10" s="79"/>
      <c r="G10" s="80"/>
      <c r="J10" s="81"/>
    </row>
    <row r="11" spans="1:11" customFormat="1" ht="18.95" customHeight="1" thickBot="1" x14ac:dyDescent="0.3">
      <c r="A11" s="459" t="s">
        <v>205</v>
      </c>
      <c r="B11" s="460"/>
      <c r="C11" s="460"/>
      <c r="D11" s="460"/>
      <c r="E11" s="460"/>
      <c r="F11" s="460"/>
      <c r="G11" s="460"/>
      <c r="J11" s="39"/>
    </row>
    <row r="12" spans="1:11" s="88" customFormat="1" ht="32.25" thickBot="1" x14ac:dyDescent="0.3">
      <c r="A12" s="82" t="s">
        <v>216</v>
      </c>
      <c r="B12" s="82" t="s">
        <v>217</v>
      </c>
      <c r="C12" s="83" t="s">
        <v>218</v>
      </c>
      <c r="D12" s="84" t="s">
        <v>219</v>
      </c>
      <c r="E12" s="85" t="s">
        <v>220</v>
      </c>
      <c r="F12" s="85" t="s">
        <v>221</v>
      </c>
      <c r="G12" s="86" t="s">
        <v>222</v>
      </c>
      <c r="H12" s="85"/>
      <c r="I12" s="87"/>
    </row>
    <row r="13" spans="1:11" s="93" customFormat="1" ht="63" x14ac:dyDescent="0.25">
      <c r="A13" s="461" t="s">
        <v>223</v>
      </c>
      <c r="B13" s="464" t="s">
        <v>27</v>
      </c>
      <c r="C13" s="89" t="s">
        <v>224</v>
      </c>
      <c r="D13" s="90" t="s">
        <v>224</v>
      </c>
      <c r="E13" s="91" t="s">
        <v>224</v>
      </c>
      <c r="F13" s="91" t="s">
        <v>224</v>
      </c>
      <c r="G13" s="92" t="s">
        <v>225</v>
      </c>
      <c r="H13" s="91"/>
      <c r="I13" s="32"/>
    </row>
    <row r="14" spans="1:11" s="93" customFormat="1" ht="47.25" x14ac:dyDescent="0.25">
      <c r="A14" s="462"/>
      <c r="B14" s="465"/>
      <c r="C14" s="94" t="s">
        <v>224</v>
      </c>
      <c r="D14" s="95" t="s">
        <v>224</v>
      </c>
      <c r="E14" s="96" t="s">
        <v>224</v>
      </c>
      <c r="F14" s="96" t="s">
        <v>224</v>
      </c>
      <c r="G14" s="97" t="s">
        <v>226</v>
      </c>
      <c r="H14" s="96"/>
      <c r="I14" s="32"/>
    </row>
    <row r="15" spans="1:11" s="93" customFormat="1" ht="63.75" thickBot="1" x14ac:dyDescent="0.3">
      <c r="A15" s="463"/>
      <c r="B15" s="466"/>
      <c r="C15" s="98" t="s">
        <v>224</v>
      </c>
      <c r="D15" s="99" t="s">
        <v>224</v>
      </c>
      <c r="E15" s="100" t="s">
        <v>224</v>
      </c>
      <c r="F15" s="100" t="s">
        <v>224</v>
      </c>
      <c r="G15" s="97" t="s">
        <v>227</v>
      </c>
      <c r="H15" s="100"/>
      <c r="I15" s="32"/>
    </row>
    <row r="16" spans="1:11" s="107" customFormat="1" ht="51" customHeight="1" thickBot="1" x14ac:dyDescent="0.3">
      <c r="A16" s="101" t="s">
        <v>228</v>
      </c>
      <c r="B16" s="102" t="s">
        <v>229</v>
      </c>
      <c r="C16" s="103" t="s">
        <v>224</v>
      </c>
      <c r="D16" s="104" t="s">
        <v>230</v>
      </c>
      <c r="E16" s="104" t="s">
        <v>231</v>
      </c>
      <c r="F16" s="104" t="s">
        <v>232</v>
      </c>
      <c r="G16" s="105" t="s">
        <v>224</v>
      </c>
      <c r="H16" s="106"/>
      <c r="J16" s="108"/>
      <c r="K16" s="109"/>
    </row>
    <row r="17" spans="1:11" s="107" customFormat="1" ht="36.75" customHeight="1" thickBot="1" x14ac:dyDescent="0.3">
      <c r="A17" s="101"/>
      <c r="B17" s="102"/>
      <c r="C17" s="103" t="s">
        <v>224</v>
      </c>
      <c r="D17" s="104" t="s">
        <v>233</v>
      </c>
      <c r="E17" s="110" t="s">
        <v>224</v>
      </c>
      <c r="F17" s="110" t="s">
        <v>224</v>
      </c>
      <c r="G17" s="105" t="s">
        <v>224</v>
      </c>
      <c r="H17" s="111"/>
      <c r="K17" s="109"/>
    </row>
    <row r="18" spans="1:11" s="107" customFormat="1" ht="48.75" customHeight="1" x14ac:dyDescent="0.25">
      <c r="A18" s="101" t="s">
        <v>234</v>
      </c>
      <c r="B18" s="102" t="s">
        <v>235</v>
      </c>
      <c r="C18" s="112" t="s">
        <v>224</v>
      </c>
      <c r="D18" s="112" t="s">
        <v>224</v>
      </c>
      <c r="E18" s="113" t="s">
        <v>236</v>
      </c>
      <c r="F18" s="114" t="s">
        <v>224</v>
      </c>
      <c r="G18" s="115" t="s">
        <v>224</v>
      </c>
      <c r="H18" s="116"/>
      <c r="K18" s="117"/>
    </row>
    <row r="19" spans="1:11" s="107" customFormat="1" ht="48.75" customHeight="1" x14ac:dyDescent="0.25">
      <c r="A19" s="118"/>
      <c r="B19" s="119"/>
      <c r="C19" s="112" t="s">
        <v>224</v>
      </c>
      <c r="D19" s="112" t="s">
        <v>224</v>
      </c>
      <c r="E19" s="113" t="s">
        <v>237</v>
      </c>
      <c r="F19" s="114" t="s">
        <v>224</v>
      </c>
      <c r="G19" s="115" t="s">
        <v>224</v>
      </c>
      <c r="H19" s="116"/>
      <c r="J19" s="109"/>
    </row>
    <row r="20" spans="1:11" s="107" customFormat="1" ht="48.75" customHeight="1" x14ac:dyDescent="0.25">
      <c r="A20" s="118"/>
      <c r="B20" s="120"/>
      <c r="C20" s="112" t="s">
        <v>224</v>
      </c>
      <c r="D20" s="112" t="s">
        <v>224</v>
      </c>
      <c r="E20" s="121" t="s">
        <v>238</v>
      </c>
      <c r="F20" s="122" t="s">
        <v>224</v>
      </c>
      <c r="G20" s="115" t="s">
        <v>224</v>
      </c>
      <c r="H20" s="116"/>
      <c r="J20" s="109"/>
    </row>
    <row r="21" spans="1:11" s="107" customFormat="1" ht="51" customHeight="1" x14ac:dyDescent="0.25">
      <c r="A21" s="123" t="s">
        <v>239</v>
      </c>
      <c r="B21" s="124" t="s">
        <v>240</v>
      </c>
      <c r="C21" s="125" t="s">
        <v>241</v>
      </c>
      <c r="D21" s="101" t="s">
        <v>224</v>
      </c>
      <c r="E21" s="126" t="s">
        <v>224</v>
      </c>
      <c r="F21" s="127" t="s">
        <v>224</v>
      </c>
      <c r="G21" s="128" t="s">
        <v>224</v>
      </c>
      <c r="H21" s="129"/>
      <c r="I21" s="108"/>
      <c r="J21" s="109"/>
    </row>
    <row r="22" spans="1:11" s="107" customFormat="1" ht="51" customHeight="1" x14ac:dyDescent="0.25">
      <c r="A22" s="123"/>
      <c r="B22" s="124"/>
      <c r="C22" s="125" t="s">
        <v>242</v>
      </c>
      <c r="D22" s="130" t="s">
        <v>224</v>
      </c>
      <c r="E22" s="126" t="s">
        <v>224</v>
      </c>
      <c r="F22" s="127" t="s">
        <v>224</v>
      </c>
      <c r="G22" s="128" t="s">
        <v>224</v>
      </c>
      <c r="H22" s="129"/>
      <c r="I22" s="108"/>
      <c r="J22" s="109"/>
    </row>
    <row r="23" spans="1:11" s="107" customFormat="1" ht="51" customHeight="1" x14ac:dyDescent="0.25">
      <c r="A23" s="123"/>
      <c r="B23" s="124"/>
      <c r="C23" s="125" t="s">
        <v>243</v>
      </c>
      <c r="D23" s="130" t="s">
        <v>224</v>
      </c>
      <c r="E23" s="126" t="s">
        <v>224</v>
      </c>
      <c r="F23" s="127" t="s">
        <v>224</v>
      </c>
      <c r="G23" s="128" t="s">
        <v>224</v>
      </c>
      <c r="H23" s="129"/>
      <c r="I23" s="108"/>
      <c r="J23" s="109"/>
    </row>
    <row r="24" spans="1:11" s="107" customFormat="1" ht="39" customHeight="1" x14ac:dyDescent="0.25">
      <c r="A24" s="131" t="s">
        <v>244</v>
      </c>
      <c r="B24" s="102" t="s">
        <v>245</v>
      </c>
      <c r="C24" s="132" t="s">
        <v>224</v>
      </c>
      <c r="D24" s="133" t="s">
        <v>246</v>
      </c>
      <c r="E24" s="101" t="s">
        <v>224</v>
      </c>
      <c r="F24" s="134" t="s">
        <v>224</v>
      </c>
      <c r="G24" s="115" t="s">
        <v>224</v>
      </c>
      <c r="H24" s="116"/>
      <c r="J24" s="109"/>
    </row>
    <row r="25" spans="1:11" s="107" customFormat="1" ht="39" customHeight="1" x14ac:dyDescent="0.25">
      <c r="A25" s="116"/>
      <c r="B25" s="102"/>
      <c r="C25" s="132" t="s">
        <v>224</v>
      </c>
      <c r="D25" s="133" t="s">
        <v>247</v>
      </c>
      <c r="E25" s="101" t="s">
        <v>224</v>
      </c>
      <c r="F25" s="134" t="s">
        <v>224</v>
      </c>
      <c r="G25" s="115" t="s">
        <v>224</v>
      </c>
      <c r="H25" s="116"/>
      <c r="J25" s="109"/>
    </row>
    <row r="26" spans="1:11" s="107" customFormat="1" ht="39" customHeight="1" x14ac:dyDescent="0.25">
      <c r="A26" s="116"/>
      <c r="B26" s="102"/>
      <c r="C26" s="132" t="s">
        <v>224</v>
      </c>
      <c r="D26" s="133" t="s">
        <v>248</v>
      </c>
      <c r="E26" s="101" t="s">
        <v>224</v>
      </c>
      <c r="F26" s="134" t="s">
        <v>224</v>
      </c>
      <c r="G26" s="115" t="s">
        <v>224</v>
      </c>
      <c r="H26" s="116"/>
      <c r="J26" s="109"/>
    </row>
    <row r="27" spans="1:11" s="107" customFormat="1" ht="15.75" x14ac:dyDescent="0.25">
      <c r="A27" s="135"/>
      <c r="B27" s="136"/>
      <c r="C27" s="137"/>
      <c r="F27" s="108"/>
      <c r="G27" s="138"/>
      <c r="J27" s="109"/>
    </row>
    <row r="28" spans="1:11" s="142" customFormat="1" ht="18.75" x14ac:dyDescent="0.3">
      <c r="A28" s="139" t="s">
        <v>206</v>
      </c>
      <c r="B28" s="140"/>
      <c r="C28" s="141"/>
      <c r="F28" s="143"/>
      <c r="G28" s="144"/>
      <c r="J28" s="145"/>
    </row>
    <row r="29" spans="1:11" s="142" customFormat="1" ht="15.95" customHeight="1" x14ac:dyDescent="0.3">
      <c r="A29" s="140" t="s">
        <v>207</v>
      </c>
      <c r="B29" s="140" t="s">
        <v>208</v>
      </c>
      <c r="C29" s="141"/>
      <c r="F29" s="143"/>
      <c r="G29" s="144"/>
      <c r="J29" s="145"/>
    </row>
    <row r="30" spans="1:11" s="142" customFormat="1" ht="15.95" customHeight="1" x14ac:dyDescent="0.3">
      <c r="A30" s="140" t="s">
        <v>209</v>
      </c>
      <c r="B30" s="140" t="s">
        <v>210</v>
      </c>
      <c r="C30" s="141"/>
      <c r="F30" s="143"/>
      <c r="G30" s="144"/>
      <c r="J30" s="145"/>
    </row>
    <row r="31" spans="1:11" s="142" customFormat="1" ht="15.75" x14ac:dyDescent="0.25">
      <c r="F31" s="143"/>
      <c r="G31" s="144"/>
      <c r="J31" s="145"/>
    </row>
    <row r="32" spans="1:11" s="142" customFormat="1" ht="21" x14ac:dyDescent="0.35">
      <c r="A32" s="146" t="s">
        <v>28</v>
      </c>
      <c r="D32" s="147"/>
      <c r="F32" s="143"/>
      <c r="G32" s="144"/>
      <c r="J32" s="145"/>
    </row>
    <row r="33" spans="1:10" s="142" customFormat="1" ht="15.75" x14ac:dyDescent="0.25">
      <c r="A33" s="148" t="s">
        <v>17</v>
      </c>
      <c r="B33" s="149" t="s">
        <v>29</v>
      </c>
      <c r="D33" s="147"/>
      <c r="F33" s="143"/>
      <c r="G33" s="144"/>
      <c r="J33" s="145"/>
    </row>
    <row r="34" spans="1:10" s="142" customFormat="1" ht="15.75" x14ac:dyDescent="0.25">
      <c r="A34" s="148" t="s">
        <v>19</v>
      </c>
      <c r="B34" s="149" t="s">
        <v>30</v>
      </c>
      <c r="D34" s="150"/>
      <c r="E34" s="151"/>
      <c r="F34" s="151"/>
      <c r="G34" s="144"/>
      <c r="J34" s="145"/>
    </row>
    <row r="35" spans="1:10" s="142" customFormat="1" ht="15.75" x14ac:dyDescent="0.25">
      <c r="A35" s="148" t="s">
        <v>21</v>
      </c>
      <c r="B35" s="149" t="s">
        <v>31</v>
      </c>
      <c r="D35" s="152"/>
      <c r="E35" s="153"/>
      <c r="F35" s="153"/>
      <c r="G35" s="144"/>
      <c r="J35" s="145"/>
    </row>
    <row r="36" spans="1:10" s="142" customFormat="1" ht="21" x14ac:dyDescent="0.25">
      <c r="A36" s="148"/>
      <c r="B36" s="149" t="s">
        <v>23</v>
      </c>
      <c r="D36" s="154"/>
      <c r="E36" s="155"/>
      <c r="F36" s="155"/>
      <c r="G36" s="144"/>
      <c r="J36" s="145"/>
    </row>
    <row r="37" spans="1:10" s="142" customFormat="1" ht="18.95" customHeight="1" x14ac:dyDescent="0.25">
      <c r="A37" s="148"/>
      <c r="B37" s="149" t="s">
        <v>32</v>
      </c>
      <c r="D37" s="156"/>
      <c r="E37" s="157"/>
      <c r="F37" s="157"/>
      <c r="G37" s="144"/>
      <c r="J37" s="145"/>
    </row>
    <row r="38" spans="1:10" s="142" customFormat="1" ht="18.95" customHeight="1" x14ac:dyDescent="0.25">
      <c r="A38" s="158" t="s">
        <v>25</v>
      </c>
      <c r="B38" s="159" t="s">
        <v>33</v>
      </c>
      <c r="D38" s="147"/>
      <c r="F38" s="145"/>
    </row>
    <row r="39" spans="1:10" s="142" customFormat="1" ht="35.25" customHeight="1" thickBot="1" x14ac:dyDescent="0.3">
      <c r="A39" s="160" t="s">
        <v>211</v>
      </c>
      <c r="B39" s="161"/>
      <c r="C39" s="161"/>
      <c r="D39" s="162"/>
      <c r="F39" s="145"/>
    </row>
    <row r="40" spans="1:10" s="107" customFormat="1" ht="15.75" thickBot="1" x14ac:dyDescent="0.3">
      <c r="A40" s="153"/>
      <c r="B40" s="153"/>
      <c r="C40" s="153"/>
      <c r="F40" s="109"/>
    </row>
    <row r="41" spans="1:10" s="107" customFormat="1" ht="32.25" customHeight="1" thickBot="1" x14ac:dyDescent="0.3">
      <c r="A41" s="163" t="s">
        <v>169</v>
      </c>
      <c r="B41" s="450" t="s">
        <v>43</v>
      </c>
      <c r="C41" s="450" t="s">
        <v>170</v>
      </c>
      <c r="D41" s="450"/>
      <c r="E41" s="450"/>
      <c r="F41" s="109"/>
    </row>
    <row r="42" spans="1:10" s="107" customFormat="1" ht="16.5" thickBot="1" x14ac:dyDescent="0.3">
      <c r="A42" s="164" t="s">
        <v>171</v>
      </c>
      <c r="B42" s="450"/>
      <c r="C42" s="450"/>
      <c r="D42" s="450"/>
      <c r="E42" s="450"/>
      <c r="F42" s="109"/>
    </row>
    <row r="43" spans="1:10" customFormat="1" ht="51" customHeight="1" thickBot="1" x14ac:dyDescent="0.3">
      <c r="A43" s="165" t="str">
        <f>A13</f>
        <v>Drs. HARI PURNOMO, MM</v>
      </c>
      <c r="B43" s="166" t="str">
        <f>B13</f>
        <v>Sekretaris</v>
      </c>
      <c r="C43" s="167" t="str">
        <f>G13</f>
        <v>Perencanaan, monitoring dan evaluasi pengelolaan dan pertanggungjawaban keuangan perangkat daerah yang akuntable</v>
      </c>
      <c r="D43" s="166" t="str">
        <f>G14</f>
        <v>Perencanaan, monitoring dan Evaluasi Kinerja Program Perangkat daerah yang akuntable</v>
      </c>
      <c r="E43" s="168" t="str">
        <f>G15</f>
        <v>Pelayanan administrasi umum, kerumahtanggaan dan administrasi kepegawaian perangkat daerah yang tertib</v>
      </c>
      <c r="F43" s="35"/>
      <c r="G43" s="63"/>
      <c r="J43" s="39"/>
    </row>
    <row r="44" spans="1:10" s="107" customFormat="1" ht="16.5" thickBot="1" x14ac:dyDescent="0.3">
      <c r="A44" s="467" t="s">
        <v>249</v>
      </c>
      <c r="B44" s="470" t="s">
        <v>172</v>
      </c>
      <c r="C44" s="106" t="s">
        <v>250</v>
      </c>
      <c r="D44" s="106"/>
      <c r="E44" s="106"/>
      <c r="F44" s="108"/>
      <c r="G44" s="138"/>
      <c r="J44" s="109"/>
    </row>
    <row r="45" spans="1:10" s="107" customFormat="1" ht="48" hidden="1" thickBot="1" x14ac:dyDescent="0.3">
      <c r="A45" s="468"/>
      <c r="B45" s="471"/>
      <c r="C45" s="169" t="s">
        <v>251</v>
      </c>
      <c r="D45" s="106"/>
      <c r="E45" s="106"/>
      <c r="F45" s="108"/>
      <c r="G45" s="138"/>
      <c r="J45" s="109"/>
    </row>
    <row r="46" spans="1:10" s="107" customFormat="1" ht="63.75" hidden="1" thickBot="1" x14ac:dyDescent="0.3">
      <c r="A46" s="468"/>
      <c r="B46" s="471"/>
      <c r="C46" s="169" t="s">
        <v>252</v>
      </c>
      <c r="D46" s="106"/>
      <c r="E46" s="106"/>
      <c r="F46" s="108"/>
      <c r="G46" s="138"/>
      <c r="J46" s="109"/>
    </row>
    <row r="47" spans="1:10" s="107" customFormat="1" ht="48" hidden="1" thickBot="1" x14ac:dyDescent="0.3">
      <c r="A47" s="468"/>
      <c r="B47" s="471"/>
      <c r="C47" s="169" t="s">
        <v>253</v>
      </c>
      <c r="D47" s="106"/>
      <c r="E47" s="106"/>
      <c r="F47" s="108"/>
      <c r="G47" s="138"/>
      <c r="J47" s="109"/>
    </row>
    <row r="48" spans="1:10" s="107" customFormat="1" ht="32.25" hidden="1" thickBot="1" x14ac:dyDescent="0.3">
      <c r="A48" s="469"/>
      <c r="B48" s="472"/>
      <c r="C48" s="169" t="s">
        <v>254</v>
      </c>
      <c r="D48" s="170"/>
      <c r="F48" s="108"/>
      <c r="G48" s="138"/>
      <c r="J48" s="109"/>
    </row>
    <row r="49" spans="1:10" s="107" customFormat="1" ht="16.5" thickBot="1" x14ac:dyDescent="0.3">
      <c r="A49" s="153"/>
      <c r="B49" s="153"/>
      <c r="C49" s="171"/>
      <c r="D49" s="170"/>
      <c r="F49" s="108"/>
      <c r="G49" s="138"/>
      <c r="J49" s="109"/>
    </row>
    <row r="50" spans="1:10" s="107" customFormat="1" ht="16.5" thickBot="1" x14ac:dyDescent="0.3">
      <c r="A50" s="473" t="s">
        <v>255</v>
      </c>
      <c r="B50" s="473" t="s">
        <v>256</v>
      </c>
      <c r="C50" s="172"/>
      <c r="D50" s="106"/>
      <c r="E50" s="106" t="s">
        <v>257</v>
      </c>
      <c r="F50" s="108"/>
      <c r="G50" s="138"/>
      <c r="J50" s="109"/>
    </row>
    <row r="51" spans="1:10" s="107" customFormat="1" ht="22.5" customHeight="1" thickBot="1" x14ac:dyDescent="0.3">
      <c r="A51" s="474"/>
      <c r="B51" s="474"/>
      <c r="C51" s="172"/>
      <c r="D51" s="106"/>
      <c r="E51" s="106" t="s">
        <v>258</v>
      </c>
      <c r="F51" s="108"/>
      <c r="G51" s="138"/>
      <c r="J51" s="109"/>
    </row>
    <row r="52" spans="1:10" s="107" customFormat="1" ht="37.5" customHeight="1" thickBot="1" x14ac:dyDescent="0.3">
      <c r="A52" s="474"/>
      <c r="B52" s="474"/>
      <c r="C52" s="172"/>
      <c r="D52" s="106"/>
      <c r="E52" s="173" t="s">
        <v>259</v>
      </c>
      <c r="F52" s="108"/>
      <c r="G52" s="138"/>
      <c r="J52" s="109"/>
    </row>
    <row r="53" spans="1:10" s="107" customFormat="1" ht="37.5" customHeight="1" thickBot="1" x14ac:dyDescent="0.3">
      <c r="A53" s="475"/>
      <c r="B53" s="475"/>
      <c r="C53" s="172"/>
      <c r="D53" s="106"/>
      <c r="E53" s="170" t="s">
        <v>260</v>
      </c>
      <c r="F53" s="108"/>
      <c r="G53" s="138"/>
      <c r="J53" s="109"/>
    </row>
    <row r="54" spans="1:10" s="107" customFormat="1" ht="16.5" thickBot="1" x14ac:dyDescent="0.3">
      <c r="A54" s="110" t="s">
        <v>261</v>
      </c>
      <c r="B54" s="110" t="s">
        <v>262</v>
      </c>
      <c r="C54" s="174"/>
      <c r="D54" s="174" t="s">
        <v>263</v>
      </c>
      <c r="E54" s="170"/>
      <c r="F54" s="108"/>
      <c r="G54" s="138"/>
      <c r="J54" s="109"/>
    </row>
    <row r="55" spans="1:10" s="107" customFormat="1" ht="34.5" customHeight="1" thickBot="1" x14ac:dyDescent="0.3">
      <c r="A55" s="175"/>
      <c r="B55" s="174"/>
      <c r="C55" s="174"/>
      <c r="D55" s="174" t="s">
        <v>264</v>
      </c>
      <c r="E55" s="106"/>
      <c r="F55" s="108"/>
      <c r="G55" s="138"/>
      <c r="J55" s="109"/>
    </row>
    <row r="56" spans="1:10" s="107" customFormat="1" ht="16.5" thickBot="1" x14ac:dyDescent="0.3">
      <c r="A56" s="175"/>
      <c r="B56" s="174"/>
      <c r="C56" s="174"/>
      <c r="D56" s="174" t="s">
        <v>265</v>
      </c>
      <c r="E56" s="106"/>
      <c r="F56" s="108"/>
      <c r="G56" s="138"/>
      <c r="J56" s="109"/>
    </row>
    <row r="57" spans="1:10" s="107" customFormat="1" ht="16.5" thickBot="1" x14ac:dyDescent="0.3">
      <c r="A57" s="175"/>
      <c r="B57" s="174"/>
      <c r="C57" s="174"/>
      <c r="D57" s="174" t="s">
        <v>266</v>
      </c>
      <c r="E57" s="106"/>
      <c r="F57" s="108"/>
      <c r="G57" s="138"/>
      <c r="J57" s="109"/>
    </row>
    <row r="58" spans="1:10" s="107" customFormat="1" ht="16.5" thickBot="1" x14ac:dyDescent="0.3">
      <c r="A58" s="176"/>
      <c r="B58" s="145"/>
      <c r="C58" s="145"/>
      <c r="D58" s="142"/>
      <c r="E58" s="142"/>
      <c r="F58" s="108"/>
      <c r="G58" s="138"/>
      <c r="J58" s="109"/>
    </row>
    <row r="59" spans="1:10" s="107" customFormat="1" ht="24" thickBot="1" x14ac:dyDescent="0.3">
      <c r="A59" s="163" t="s">
        <v>173</v>
      </c>
      <c r="B59" s="450" t="s">
        <v>43</v>
      </c>
      <c r="C59" s="450" t="s">
        <v>170</v>
      </c>
      <c r="D59" s="177"/>
      <c r="E59" s="177"/>
      <c r="F59" s="108"/>
      <c r="G59" s="138"/>
      <c r="J59" s="109"/>
    </row>
    <row r="60" spans="1:10" s="107" customFormat="1" ht="16.5" thickBot="1" x14ac:dyDescent="0.3">
      <c r="A60" s="164" t="s">
        <v>171</v>
      </c>
      <c r="B60" s="450"/>
      <c r="C60" s="450"/>
      <c r="D60" s="177"/>
      <c r="E60" s="177"/>
      <c r="F60" s="108"/>
      <c r="G60" s="138"/>
      <c r="J60" s="109"/>
    </row>
    <row r="61" spans="1:10" s="107" customFormat="1" ht="36.75" customHeight="1" thickBot="1" x14ac:dyDescent="0.3">
      <c r="A61" s="178" t="str">
        <f>A44</f>
        <v>DINA WIDYANINGTYAS</v>
      </c>
      <c r="B61" s="166" t="str">
        <f>B44</f>
        <v>Kasubag Keuangan</v>
      </c>
      <c r="C61" s="167" t="str">
        <f>C44</f>
        <v>Dokumen keuangan yang transparan dan akuntabel</v>
      </c>
      <c r="D61" s="144"/>
      <c r="E61" s="143"/>
      <c r="F61" s="108"/>
      <c r="G61" s="138"/>
      <c r="J61" s="109"/>
    </row>
    <row r="62" spans="1:10" s="107" customFormat="1" ht="30.75" thickBot="1" x14ac:dyDescent="0.3">
      <c r="A62" s="175" t="s">
        <v>267</v>
      </c>
      <c r="B62" s="174" t="s">
        <v>174</v>
      </c>
      <c r="C62" s="172" t="s">
        <v>268</v>
      </c>
      <c r="D62" s="142"/>
      <c r="E62" s="142"/>
      <c r="F62" s="108"/>
      <c r="G62" s="138"/>
      <c r="J62" s="109"/>
    </row>
    <row r="63" spans="1:10" s="107" customFormat="1" ht="16.5" thickBot="1" x14ac:dyDescent="0.3">
      <c r="A63" s="175"/>
      <c r="B63" s="174"/>
      <c r="C63" s="172" t="s">
        <v>269</v>
      </c>
      <c r="D63" s="142"/>
      <c r="E63" s="142"/>
      <c r="F63" s="108"/>
      <c r="G63" s="138"/>
      <c r="J63" s="109"/>
    </row>
    <row r="64" spans="1:10" s="107" customFormat="1" ht="16.5" thickBot="1" x14ac:dyDescent="0.3">
      <c r="A64" s="175" t="s">
        <v>270</v>
      </c>
      <c r="B64" s="174" t="s">
        <v>175</v>
      </c>
      <c r="C64" s="172" t="s">
        <v>271</v>
      </c>
      <c r="D64" s="142"/>
      <c r="E64" s="142"/>
      <c r="F64" s="108"/>
      <c r="G64" s="138"/>
      <c r="J64" s="109"/>
    </row>
    <row r="65" spans="1:10" s="107" customFormat="1" ht="30.75" thickBot="1" x14ac:dyDescent="0.3">
      <c r="A65" s="175" t="s">
        <v>272</v>
      </c>
      <c r="B65" s="174" t="s">
        <v>175</v>
      </c>
      <c r="C65" s="172" t="s">
        <v>273</v>
      </c>
      <c r="D65" s="142"/>
      <c r="E65" s="142"/>
      <c r="F65" s="108"/>
      <c r="G65" s="138"/>
      <c r="J65" s="109"/>
    </row>
    <row r="66" spans="1:10" s="107" customFormat="1" ht="16.5" thickBot="1" x14ac:dyDescent="0.3">
      <c r="A66" s="175" t="s">
        <v>274</v>
      </c>
      <c r="B66" s="174" t="s">
        <v>175</v>
      </c>
      <c r="C66" s="172" t="s">
        <v>275</v>
      </c>
      <c r="D66" s="142"/>
      <c r="E66" s="142"/>
      <c r="F66" s="108"/>
      <c r="G66" s="138"/>
      <c r="J66" s="109"/>
    </row>
    <row r="67" spans="1:10" s="107" customFormat="1" ht="16.5" thickBot="1" x14ac:dyDescent="0.3">
      <c r="A67" s="175"/>
      <c r="B67" s="174"/>
      <c r="C67" s="174"/>
      <c r="D67" s="142"/>
      <c r="E67" s="142"/>
      <c r="F67" s="108"/>
      <c r="G67" s="138"/>
      <c r="J67" s="109"/>
    </row>
    <row r="68" spans="1:10" s="107" customFormat="1" ht="16.5" thickBot="1" x14ac:dyDescent="0.3">
      <c r="A68" s="176"/>
      <c r="B68" s="145"/>
      <c r="C68" s="145"/>
      <c r="D68" s="142"/>
      <c r="E68" s="142"/>
      <c r="F68" s="108"/>
      <c r="G68" s="138"/>
      <c r="J68" s="109"/>
    </row>
    <row r="69" spans="1:10" s="107" customFormat="1" ht="24" thickBot="1" x14ac:dyDescent="0.3">
      <c r="A69" s="163" t="s">
        <v>176</v>
      </c>
      <c r="B69" s="450" t="s">
        <v>43</v>
      </c>
      <c r="C69" s="450" t="s">
        <v>170</v>
      </c>
      <c r="D69" s="450"/>
      <c r="E69" s="450"/>
      <c r="F69" s="170"/>
      <c r="G69" s="179"/>
      <c r="J69" s="109"/>
    </row>
    <row r="70" spans="1:10" s="107" customFormat="1" ht="16.5" thickBot="1" x14ac:dyDescent="0.3">
      <c r="A70" s="164" t="s">
        <v>171</v>
      </c>
      <c r="B70" s="450"/>
      <c r="C70" s="450"/>
      <c r="D70" s="450"/>
      <c r="E70" s="450"/>
      <c r="F70" s="170"/>
      <c r="G70" s="179"/>
      <c r="J70" s="109"/>
    </row>
    <row r="71" spans="1:10" s="107" customFormat="1" ht="31.5" customHeight="1" thickBot="1" x14ac:dyDescent="0.3">
      <c r="A71" s="178" t="str">
        <f>A50</f>
        <v>WHENNY DYAH</v>
      </c>
      <c r="B71" s="166" t="str">
        <f>B50</f>
        <v>Kasubag Umum Kepegawaian</v>
      </c>
      <c r="C71" s="167" t="str">
        <f>E50</f>
        <v>Dokumen kepegawaian yang tersusun secara akurat</v>
      </c>
      <c r="D71" s="168" t="str">
        <f>E51</f>
        <v>Dokumen persuratan dan arsip yang tertib</v>
      </c>
      <c r="E71" s="180" t="str">
        <f>E52</f>
        <v>Dokumen BMD yang tersusun secara tertib dan akurat</v>
      </c>
      <c r="F71" s="170" t="e">
        <f>#REF!</f>
        <v>#REF!</v>
      </c>
      <c r="G71" s="181" t="str">
        <f>E53</f>
        <v>Layanan kebersihan, keamanan dan operasional kendaraan yang optimal</v>
      </c>
      <c r="J71" s="109"/>
    </row>
    <row r="72" spans="1:10" s="107" customFormat="1" ht="16.5" thickBot="1" x14ac:dyDescent="0.3">
      <c r="A72" s="175" t="s">
        <v>276</v>
      </c>
      <c r="B72" s="174" t="s">
        <v>277</v>
      </c>
      <c r="C72" s="172"/>
      <c r="D72" s="106"/>
      <c r="E72" s="106" t="s">
        <v>278</v>
      </c>
      <c r="F72" s="170"/>
      <c r="G72" s="179"/>
      <c r="J72" s="109"/>
    </row>
    <row r="73" spans="1:10" s="107" customFormat="1" ht="16.5" thickBot="1" x14ac:dyDescent="0.3">
      <c r="A73" s="175"/>
      <c r="B73" s="174"/>
      <c r="C73" s="172"/>
      <c r="D73" s="106"/>
      <c r="E73" s="106" t="s">
        <v>279</v>
      </c>
      <c r="F73" s="170"/>
      <c r="G73" s="179"/>
      <c r="J73" s="109"/>
    </row>
    <row r="74" spans="1:10" s="107" customFormat="1" ht="16.5" thickBot="1" x14ac:dyDescent="0.3">
      <c r="A74" s="175"/>
      <c r="B74" s="174"/>
      <c r="C74" s="172"/>
      <c r="D74" s="106"/>
      <c r="E74" s="106" t="s">
        <v>280</v>
      </c>
      <c r="F74" s="170"/>
      <c r="G74" s="179"/>
      <c r="J74" s="109"/>
    </row>
    <row r="75" spans="1:10" s="107" customFormat="1" ht="16.5" thickBot="1" x14ac:dyDescent="0.3">
      <c r="A75" s="175"/>
      <c r="B75" s="174"/>
      <c r="C75" s="172"/>
      <c r="D75" s="106"/>
      <c r="E75" s="106" t="s">
        <v>281</v>
      </c>
      <c r="F75" s="170"/>
      <c r="G75" s="179"/>
      <c r="J75" s="109"/>
    </row>
    <row r="76" spans="1:10" s="107" customFormat="1" ht="16.5" thickBot="1" x14ac:dyDescent="0.3">
      <c r="A76" s="175" t="s">
        <v>182</v>
      </c>
      <c r="B76" s="174" t="s">
        <v>183</v>
      </c>
      <c r="C76" s="174"/>
      <c r="D76" s="106" t="s">
        <v>282</v>
      </c>
      <c r="E76" s="106"/>
      <c r="F76" s="170"/>
      <c r="G76" s="179"/>
      <c r="J76" s="109"/>
    </row>
    <row r="77" spans="1:10" s="107" customFormat="1" ht="30.75" thickBot="1" x14ac:dyDescent="0.3">
      <c r="A77" s="175" t="s">
        <v>283</v>
      </c>
      <c r="B77" s="174" t="s">
        <v>183</v>
      </c>
      <c r="C77" s="174"/>
      <c r="D77" s="174" t="s">
        <v>284</v>
      </c>
      <c r="E77" s="106"/>
      <c r="F77" s="170" t="s">
        <v>285</v>
      </c>
      <c r="G77" s="179"/>
      <c r="J77" s="109"/>
    </row>
    <row r="78" spans="1:10" s="107" customFormat="1" ht="16.5" thickBot="1" x14ac:dyDescent="0.3">
      <c r="A78" s="175" t="s">
        <v>286</v>
      </c>
      <c r="B78" s="174" t="s">
        <v>183</v>
      </c>
      <c r="C78" s="174"/>
      <c r="D78" s="106" t="s">
        <v>287</v>
      </c>
      <c r="E78" s="106"/>
      <c r="F78" s="170"/>
      <c r="G78" s="179"/>
      <c r="J78" s="109"/>
    </row>
    <row r="79" spans="1:10" s="107" customFormat="1" ht="16.5" thickBot="1" x14ac:dyDescent="0.3">
      <c r="A79" s="175"/>
      <c r="B79" s="174"/>
      <c r="C79" s="174"/>
      <c r="D79" s="106" t="s">
        <v>288</v>
      </c>
      <c r="E79" s="106"/>
      <c r="F79" s="170"/>
      <c r="G79" s="179"/>
      <c r="J79" s="109"/>
    </row>
    <row r="80" spans="1:10" s="107" customFormat="1" ht="16.5" thickBot="1" x14ac:dyDescent="0.3">
      <c r="A80" s="175"/>
      <c r="B80" s="174"/>
      <c r="C80" s="174"/>
      <c r="D80" s="106" t="s">
        <v>289</v>
      </c>
      <c r="E80" s="106"/>
      <c r="F80" s="170"/>
      <c r="G80" s="179"/>
      <c r="J80" s="109"/>
    </row>
    <row r="81" spans="1:10" s="107" customFormat="1" ht="16.5" thickBot="1" x14ac:dyDescent="0.3">
      <c r="A81" s="175"/>
      <c r="B81" s="174"/>
      <c r="C81" s="174"/>
      <c r="D81" s="106"/>
      <c r="E81" s="106"/>
      <c r="F81" s="170"/>
      <c r="G81" s="179"/>
      <c r="J81" s="109"/>
    </row>
    <row r="82" spans="1:10" s="107" customFormat="1" ht="30.75" thickBot="1" x14ac:dyDescent="0.3">
      <c r="A82" s="175" t="s">
        <v>290</v>
      </c>
      <c r="B82" s="174" t="s">
        <v>178</v>
      </c>
      <c r="C82" s="174" t="s">
        <v>291</v>
      </c>
      <c r="D82" s="106"/>
      <c r="E82" s="106"/>
      <c r="F82" s="170"/>
      <c r="G82" s="179"/>
      <c r="J82" s="109"/>
    </row>
    <row r="83" spans="1:10" s="107" customFormat="1" ht="16.5" thickBot="1" x14ac:dyDescent="0.3">
      <c r="A83" s="175" t="s">
        <v>179</v>
      </c>
      <c r="B83" s="174" t="s">
        <v>178</v>
      </c>
      <c r="C83" s="174" t="s">
        <v>292</v>
      </c>
      <c r="D83" s="106"/>
      <c r="E83" s="106"/>
      <c r="F83" s="170"/>
      <c r="G83" s="179"/>
      <c r="J83" s="109"/>
    </row>
    <row r="84" spans="1:10" s="107" customFormat="1" ht="30.75" thickBot="1" x14ac:dyDescent="0.3">
      <c r="A84" s="175"/>
      <c r="B84" s="174"/>
      <c r="C84" s="174" t="s">
        <v>293</v>
      </c>
      <c r="D84" s="106"/>
      <c r="E84" s="106"/>
      <c r="F84" s="170"/>
      <c r="G84" s="179"/>
      <c r="J84" s="109"/>
    </row>
    <row r="85" spans="1:10" s="107" customFormat="1" ht="16.5" thickBot="1" x14ac:dyDescent="0.3">
      <c r="A85" s="175" t="s">
        <v>181</v>
      </c>
      <c r="B85" s="174" t="s">
        <v>178</v>
      </c>
      <c r="C85" s="174" t="s">
        <v>294</v>
      </c>
      <c r="D85" s="106"/>
      <c r="E85" s="106"/>
      <c r="F85" s="170"/>
      <c r="G85" s="179"/>
      <c r="J85" s="109"/>
    </row>
    <row r="86" spans="1:10" s="107" customFormat="1" ht="30.75" thickBot="1" x14ac:dyDescent="0.3">
      <c r="A86" s="175" t="s">
        <v>180</v>
      </c>
      <c r="B86" s="174" t="s">
        <v>178</v>
      </c>
      <c r="C86" s="174" t="s">
        <v>295</v>
      </c>
      <c r="D86" s="106"/>
      <c r="E86" s="106"/>
      <c r="F86" s="170"/>
      <c r="G86" s="179"/>
      <c r="J86" s="109"/>
    </row>
    <row r="87" spans="1:10" s="107" customFormat="1" ht="16.5" thickBot="1" x14ac:dyDescent="0.3">
      <c r="A87" s="175" t="s">
        <v>177</v>
      </c>
      <c r="B87" s="174" t="s">
        <v>178</v>
      </c>
      <c r="C87" s="172" t="s">
        <v>296</v>
      </c>
      <c r="D87" s="106"/>
      <c r="E87" s="106"/>
      <c r="F87" s="170"/>
      <c r="G87" s="179"/>
      <c r="J87" s="109"/>
    </row>
    <row r="88" spans="1:10" s="107" customFormat="1" ht="16.5" thickBot="1" x14ac:dyDescent="0.3">
      <c r="A88" s="175"/>
      <c r="B88" s="174"/>
      <c r="C88" s="174"/>
      <c r="D88" s="106"/>
      <c r="E88" s="106"/>
      <c r="F88" s="170"/>
      <c r="G88" s="179"/>
      <c r="J88" s="109"/>
    </row>
    <row r="89" spans="1:10" s="107" customFormat="1" ht="16.5" thickBot="1" x14ac:dyDescent="0.3">
      <c r="A89" s="176"/>
      <c r="B89" s="145"/>
      <c r="C89" s="145"/>
      <c r="D89" s="142"/>
      <c r="E89" s="142"/>
      <c r="F89" s="108"/>
      <c r="G89" s="138"/>
      <c r="J89" s="109"/>
    </row>
    <row r="90" spans="1:10" s="107" customFormat="1" ht="24" thickBot="1" x14ac:dyDescent="0.3">
      <c r="A90" s="182" t="s">
        <v>184</v>
      </c>
      <c r="B90" s="441" t="s">
        <v>43</v>
      </c>
      <c r="C90" s="451" t="s">
        <v>170</v>
      </c>
      <c r="D90" s="452"/>
      <c r="E90" s="453"/>
      <c r="F90" s="108"/>
      <c r="G90" s="138"/>
      <c r="J90" s="109"/>
    </row>
    <row r="91" spans="1:10" s="107" customFormat="1" ht="16.5" thickBot="1" x14ac:dyDescent="0.3">
      <c r="A91" s="183" t="s">
        <v>171</v>
      </c>
      <c r="B91" s="444"/>
      <c r="C91" s="454"/>
      <c r="D91" s="455"/>
      <c r="E91" s="456"/>
      <c r="F91" s="108"/>
      <c r="G91" s="138"/>
      <c r="J91" s="109"/>
    </row>
    <row r="92" spans="1:10" s="107" customFormat="1" ht="37.5" customHeight="1" thickBot="1" x14ac:dyDescent="0.3">
      <c r="A92" s="184" t="str">
        <f>A54</f>
        <v>YANTI SHOLIKAH</v>
      </c>
      <c r="B92" s="166" t="str">
        <f>B54</f>
        <v>Kasubag Sungram</v>
      </c>
      <c r="C92" s="185" t="str">
        <f>D54</f>
        <v>Dokumen pelaksanaan program/kegiatan yang tepat sasaran</v>
      </c>
      <c r="D92" s="186" t="str">
        <f>D56</f>
        <v>Dokumen evaluasi kinerja dan anggaran yang akurat</v>
      </c>
      <c r="E92" s="187" t="str">
        <f>D57</f>
        <v>Laporan kinerja perangkat daerah yang akurat</v>
      </c>
      <c r="F92" s="108">
        <f>C57</f>
        <v>0</v>
      </c>
      <c r="G92" s="138"/>
      <c r="J92" s="109"/>
    </row>
    <row r="93" spans="1:10" s="107" customFormat="1" ht="16.5" thickBot="1" x14ac:dyDescent="0.3">
      <c r="A93" s="175"/>
      <c r="B93" s="174"/>
      <c r="C93" s="172"/>
      <c r="D93" s="106"/>
      <c r="E93" s="111"/>
      <c r="F93" s="108"/>
      <c r="G93" s="138"/>
      <c r="J93" s="109"/>
    </row>
    <row r="94" spans="1:10" s="107" customFormat="1" ht="16.5" thickBot="1" x14ac:dyDescent="0.3">
      <c r="A94" s="188"/>
      <c r="B94" s="174"/>
      <c r="C94" s="172"/>
      <c r="D94" s="106"/>
      <c r="E94" s="106"/>
      <c r="F94" s="108"/>
      <c r="G94" s="138"/>
      <c r="J94" s="109"/>
    </row>
    <row r="95" spans="1:10" s="107" customFormat="1" ht="16.5" thickBot="1" x14ac:dyDescent="0.3">
      <c r="A95" s="175"/>
      <c r="B95" s="174"/>
      <c r="C95" s="174"/>
      <c r="D95" s="106"/>
      <c r="E95" s="189"/>
      <c r="F95" s="108"/>
      <c r="G95" s="138"/>
      <c r="J95" s="109"/>
    </row>
    <row r="96" spans="1:10" s="107" customFormat="1" ht="16.5" thickBot="1" x14ac:dyDescent="0.3">
      <c r="A96" s="176"/>
      <c r="B96" s="145"/>
      <c r="C96" s="145"/>
      <c r="F96" s="108"/>
      <c r="G96" s="138"/>
      <c r="J96" s="109"/>
    </row>
    <row r="97" spans="1:10" customFormat="1" ht="24" thickBot="1" x14ac:dyDescent="0.3">
      <c r="A97" s="182" t="s">
        <v>185</v>
      </c>
      <c r="B97" s="457" t="s">
        <v>43</v>
      </c>
      <c r="C97" s="441" t="s">
        <v>170</v>
      </c>
      <c r="D97" s="442"/>
      <c r="E97" s="442"/>
      <c r="F97" s="190"/>
      <c r="G97" s="63"/>
      <c r="J97" s="39"/>
    </row>
    <row r="98" spans="1:10" customFormat="1" ht="16.5" thickBot="1" x14ac:dyDescent="0.3">
      <c r="A98" s="183" t="s">
        <v>171</v>
      </c>
      <c r="B98" s="458"/>
      <c r="C98" s="444"/>
      <c r="D98" s="445"/>
      <c r="E98" s="445"/>
      <c r="F98" s="190"/>
      <c r="G98" s="63"/>
      <c r="J98" s="39"/>
    </row>
    <row r="99" spans="1:10" customFormat="1" ht="37.5" customHeight="1" thickBot="1" x14ac:dyDescent="0.3">
      <c r="A99" s="184" t="str">
        <f>A16</f>
        <v>JOKO WIYONO, S.Sos</v>
      </c>
      <c r="B99" s="166" t="str">
        <f>B16</f>
        <v>Kabid PPP</v>
      </c>
      <c r="C99" s="167" t="str">
        <f>E16</f>
        <v>Proses seleksi CASN yang objektif, akuntabel dan transparan</v>
      </c>
      <c r="D99" s="191" t="str">
        <f>D16</f>
        <v>Pelayanan pensiun yang tepat waktu</v>
      </c>
      <c r="E99" s="192" t="str">
        <f>D17</f>
        <v>Penilaian Prestasi Kerja ASN yang tepat sesuai dengan peraturan perundang-undangan</v>
      </c>
      <c r="F99" s="193" t="str">
        <f>F16</f>
        <v>Pembinaan ASN terlaksana dengan tepat sasaran dan sesuai jadwal</v>
      </c>
      <c r="G99" s="63"/>
      <c r="J99" s="39"/>
    </row>
    <row r="100" spans="1:10" s="107" customFormat="1" ht="30.75" thickBot="1" x14ac:dyDescent="0.3">
      <c r="A100" s="175" t="s">
        <v>297</v>
      </c>
      <c r="B100" s="174" t="s">
        <v>298</v>
      </c>
      <c r="C100" s="172" t="s">
        <v>299</v>
      </c>
      <c r="D100" s="194"/>
      <c r="E100" s="195"/>
      <c r="F100" s="129"/>
      <c r="G100" s="138"/>
      <c r="J100" s="109"/>
    </row>
    <row r="101" spans="1:10" s="107" customFormat="1" ht="30.75" thickBot="1" x14ac:dyDescent="0.3">
      <c r="A101" s="188"/>
      <c r="B101" s="174"/>
      <c r="C101" s="172" t="s">
        <v>300</v>
      </c>
      <c r="D101" s="194"/>
      <c r="E101" s="195"/>
      <c r="F101" s="129"/>
      <c r="G101" s="138"/>
      <c r="J101" s="109"/>
    </row>
    <row r="102" spans="1:10" s="107" customFormat="1" ht="30.75" thickBot="1" x14ac:dyDescent="0.3">
      <c r="A102" s="188"/>
      <c r="B102" s="174"/>
      <c r="C102" s="172" t="s">
        <v>301</v>
      </c>
      <c r="D102" s="194"/>
      <c r="E102" s="195"/>
      <c r="F102" s="129"/>
      <c r="G102" s="138"/>
      <c r="J102" s="109"/>
    </row>
    <row r="103" spans="1:10" s="107" customFormat="1" ht="48.75" customHeight="1" thickBot="1" x14ac:dyDescent="0.3">
      <c r="A103" s="175" t="s">
        <v>302</v>
      </c>
      <c r="B103" s="196" t="s">
        <v>303</v>
      </c>
      <c r="C103" s="172" t="s">
        <v>304</v>
      </c>
      <c r="D103" s="197" t="s">
        <v>305</v>
      </c>
      <c r="E103" s="198"/>
      <c r="F103" s="129"/>
      <c r="G103" s="138"/>
      <c r="J103" s="109"/>
    </row>
    <row r="104" spans="1:10" s="107" customFormat="1" ht="16.5" thickBot="1" x14ac:dyDescent="0.3">
      <c r="A104" s="175"/>
      <c r="B104" s="196"/>
      <c r="C104" s="172"/>
      <c r="D104" s="199"/>
      <c r="E104" s="199"/>
      <c r="F104" s="129"/>
      <c r="G104" s="138"/>
      <c r="J104" s="109"/>
    </row>
    <row r="105" spans="1:10" s="107" customFormat="1" ht="16.5" thickBot="1" x14ac:dyDescent="0.3">
      <c r="A105" s="200"/>
      <c r="B105" s="196"/>
      <c r="C105" s="172"/>
      <c r="D105" s="199"/>
      <c r="E105" s="199"/>
      <c r="F105" s="129"/>
      <c r="G105" s="138"/>
      <c r="J105" s="109"/>
    </row>
    <row r="106" spans="1:10" s="107" customFormat="1" ht="16.5" thickBot="1" x14ac:dyDescent="0.3">
      <c r="A106" s="200" t="s">
        <v>306</v>
      </c>
      <c r="B106" s="174" t="s">
        <v>307</v>
      </c>
      <c r="C106" s="174"/>
      <c r="D106" s="199"/>
      <c r="E106" s="201"/>
      <c r="F106" s="129"/>
      <c r="G106" s="138"/>
      <c r="J106" s="109"/>
    </row>
    <row r="107" spans="1:10" s="107" customFormat="1" ht="63.75" thickBot="1" x14ac:dyDescent="0.3">
      <c r="A107" s="175"/>
      <c r="B107" s="174"/>
      <c r="C107" s="174"/>
      <c r="D107" s="202"/>
      <c r="E107" s="203" t="s">
        <v>308</v>
      </c>
      <c r="F107" s="203" t="s">
        <v>309</v>
      </c>
      <c r="G107" s="138"/>
      <c r="J107" s="109"/>
    </row>
    <row r="108" spans="1:10" s="107" customFormat="1" ht="48" thickBot="1" x14ac:dyDescent="0.3">
      <c r="A108" s="175"/>
      <c r="B108" s="174"/>
      <c r="C108" s="174"/>
      <c r="D108" s="204"/>
      <c r="E108" s="203" t="s">
        <v>310</v>
      </c>
      <c r="F108" s="205" t="s">
        <v>311</v>
      </c>
      <c r="G108" s="138"/>
      <c r="J108" s="109"/>
    </row>
    <row r="109" spans="1:10" s="107" customFormat="1" ht="42.75" customHeight="1" thickBot="1" x14ac:dyDescent="0.3">
      <c r="A109" s="206" t="s">
        <v>312</v>
      </c>
      <c r="B109" s="207" t="s">
        <v>313</v>
      </c>
      <c r="C109" s="174" t="s">
        <v>314</v>
      </c>
      <c r="D109" s="208" t="s">
        <v>315</v>
      </c>
      <c r="E109" s="194" t="s">
        <v>316</v>
      </c>
      <c r="F109" s="129" t="s">
        <v>437</v>
      </c>
      <c r="G109" s="138"/>
      <c r="J109" s="109"/>
    </row>
    <row r="110" spans="1:10" customFormat="1" ht="16.5" thickBot="1" x14ac:dyDescent="0.3">
      <c r="E110" s="209"/>
      <c r="F110" s="35"/>
      <c r="G110" s="63"/>
      <c r="J110" s="39"/>
    </row>
    <row r="111" spans="1:10" customFormat="1" ht="24" thickBot="1" x14ac:dyDescent="0.3">
      <c r="A111" s="210" t="s">
        <v>186</v>
      </c>
      <c r="B111" s="182"/>
      <c r="C111" s="441" t="s">
        <v>170</v>
      </c>
      <c r="D111" s="442"/>
      <c r="E111" s="442"/>
      <c r="F111" s="442"/>
      <c r="G111" s="443"/>
      <c r="J111" s="39"/>
    </row>
    <row r="112" spans="1:10" customFormat="1" ht="16.5" thickBot="1" x14ac:dyDescent="0.3">
      <c r="A112" s="211" t="s">
        <v>171</v>
      </c>
      <c r="B112" s="212" t="s">
        <v>43</v>
      </c>
      <c r="C112" s="444"/>
      <c r="D112" s="445"/>
      <c r="E112" s="445"/>
      <c r="F112" s="445"/>
      <c r="G112" s="446"/>
      <c r="J112" s="39"/>
    </row>
    <row r="113" spans="1:10" customFormat="1" ht="29.25" customHeight="1" thickBot="1" x14ac:dyDescent="0.3">
      <c r="A113" s="178" t="str">
        <f>A100</f>
        <v>RHYDA RONI</v>
      </c>
      <c r="B113" s="166" t="str">
        <f>B100</f>
        <v>Kasubid Formasi dan Pengadaan</v>
      </c>
      <c r="C113" s="213" t="s">
        <v>317</v>
      </c>
      <c r="D113" s="214" t="s">
        <v>318</v>
      </c>
      <c r="E113" s="214" t="s">
        <v>319</v>
      </c>
      <c r="F113" s="168"/>
      <c r="G113" s="180"/>
      <c r="J113" s="39"/>
    </row>
    <row r="114" spans="1:10" s="220" customFormat="1" ht="33" customHeight="1" thickBot="1" x14ac:dyDescent="0.3">
      <c r="A114" s="215" t="s">
        <v>320</v>
      </c>
      <c r="B114" s="216" t="s">
        <v>199</v>
      </c>
      <c r="C114" s="217" t="s">
        <v>321</v>
      </c>
      <c r="D114" s="217" t="s">
        <v>322</v>
      </c>
      <c r="E114" s="217" t="s">
        <v>323</v>
      </c>
      <c r="F114" s="218"/>
      <c r="G114" s="219"/>
      <c r="J114" s="221"/>
    </row>
    <row r="115" spans="1:10" customFormat="1" ht="16.5" thickBot="1" x14ac:dyDescent="0.3">
      <c r="A115" s="175"/>
      <c r="B115" s="174"/>
      <c r="C115" s="174"/>
      <c r="D115" s="222"/>
      <c r="E115" s="223"/>
      <c r="F115" s="224"/>
      <c r="G115" s="225"/>
      <c r="J115" s="39"/>
    </row>
    <row r="116" spans="1:10" customFormat="1" ht="16.5" thickBot="1" x14ac:dyDescent="0.3">
      <c r="A116" s="226"/>
      <c r="B116" s="226"/>
      <c r="C116" s="226"/>
      <c r="D116" s="226"/>
      <c r="E116" s="227"/>
      <c r="F116" s="227"/>
      <c r="G116" s="228"/>
      <c r="J116" s="39"/>
    </row>
    <row r="117" spans="1:10" customFormat="1" ht="16.5" thickBot="1" x14ac:dyDescent="0.3">
      <c r="A117" s="229"/>
      <c r="B117" s="226"/>
      <c r="C117" s="230"/>
      <c r="D117" s="226"/>
      <c r="E117" s="231"/>
      <c r="F117" s="232"/>
      <c r="G117" s="233"/>
      <c r="J117" s="39"/>
    </row>
    <row r="118" spans="1:10" customFormat="1" ht="16.5" thickBot="1" x14ac:dyDescent="0.3">
      <c r="E118" s="209"/>
      <c r="F118" s="35"/>
      <c r="G118" s="63"/>
      <c r="J118" s="39"/>
    </row>
    <row r="119" spans="1:10" customFormat="1" ht="24" thickBot="1" x14ac:dyDescent="0.3">
      <c r="A119" s="210" t="s">
        <v>187</v>
      </c>
      <c r="B119" s="182"/>
      <c r="C119" s="441" t="s">
        <v>170</v>
      </c>
      <c r="D119" s="442"/>
      <c r="E119" s="442"/>
      <c r="F119" s="442"/>
      <c r="G119" s="443"/>
      <c r="J119" s="39"/>
    </row>
    <row r="120" spans="1:10" customFormat="1" ht="16.5" thickBot="1" x14ac:dyDescent="0.3">
      <c r="A120" s="211" t="s">
        <v>171</v>
      </c>
      <c r="B120" s="212" t="s">
        <v>43</v>
      </c>
      <c r="C120" s="444"/>
      <c r="D120" s="445"/>
      <c r="E120" s="445"/>
      <c r="F120" s="445"/>
      <c r="G120" s="446"/>
      <c r="J120" s="39"/>
    </row>
    <row r="121" spans="1:10" customFormat="1" ht="16.5" thickBot="1" x14ac:dyDescent="0.3">
      <c r="A121" s="178" t="str">
        <f>A97</f>
        <v>TIM KERJA II</v>
      </c>
      <c r="B121" s="166" t="str">
        <f>B97</f>
        <v>JABATAN</v>
      </c>
      <c r="C121" s="167" t="str">
        <f>C97</f>
        <v>INTERMEDIATE OUTCOME/ PRODUK/LAYANAN</v>
      </c>
      <c r="D121" s="191"/>
      <c r="E121" s="168"/>
      <c r="F121" s="168"/>
      <c r="G121" s="180"/>
      <c r="J121" s="39"/>
    </row>
    <row r="122" spans="1:10" customFormat="1" ht="33" customHeight="1" thickBot="1" x14ac:dyDescent="0.3">
      <c r="A122" s="178" t="str">
        <f>A103</f>
        <v xml:space="preserve">Ida </v>
      </c>
      <c r="B122" s="166" t="str">
        <f>B103</f>
        <v>Kasubbid Pengangkatan dan Pemberhentian</v>
      </c>
      <c r="C122" s="234" t="str">
        <f>C103</f>
        <v>Proses pengangkatan CASN dan PNS yang sesuai peraturan perundang-undangan</v>
      </c>
      <c r="D122" s="191" t="str">
        <f>D99</f>
        <v>Pelayanan pensiun yang tepat waktu</v>
      </c>
      <c r="E122" s="235"/>
      <c r="F122" s="224"/>
      <c r="G122" s="225"/>
      <c r="J122" s="39"/>
    </row>
    <row r="123" spans="1:10" customFormat="1" ht="30.75" thickBot="1" x14ac:dyDescent="0.3">
      <c r="A123" s="175" t="s">
        <v>324</v>
      </c>
      <c r="B123" s="174" t="s">
        <v>325</v>
      </c>
      <c r="C123" s="174" t="s">
        <v>326</v>
      </c>
      <c r="D123" s="222" t="s">
        <v>327</v>
      </c>
      <c r="E123" s="223"/>
      <c r="F123" s="224"/>
      <c r="G123" s="225"/>
      <c r="J123" s="39"/>
    </row>
    <row r="124" spans="1:10" customFormat="1" ht="16.5" thickBot="1" x14ac:dyDescent="0.3">
      <c r="A124" s="226"/>
      <c r="B124" s="226"/>
      <c r="C124" s="226"/>
      <c r="D124" s="226"/>
      <c r="E124" s="227"/>
      <c r="F124" s="227"/>
      <c r="G124" s="228"/>
      <c r="J124" s="39"/>
    </row>
    <row r="125" spans="1:10" customFormat="1" ht="16.5" thickBot="1" x14ac:dyDescent="0.3">
      <c r="A125" s="229"/>
      <c r="B125" s="226"/>
      <c r="C125" s="230"/>
      <c r="D125" s="226"/>
      <c r="E125" s="231"/>
      <c r="F125" s="232"/>
      <c r="G125" s="233"/>
      <c r="J125" s="39"/>
    </row>
    <row r="126" spans="1:10" customFormat="1" ht="16.5" thickBot="1" x14ac:dyDescent="0.3">
      <c r="E126" s="209"/>
      <c r="F126" s="35"/>
      <c r="G126" s="63"/>
      <c r="J126" s="39"/>
    </row>
    <row r="127" spans="1:10" customFormat="1" ht="24" thickBot="1" x14ac:dyDescent="0.3">
      <c r="A127" s="210" t="s">
        <v>189</v>
      </c>
      <c r="B127" s="182"/>
      <c r="C127" s="441" t="s">
        <v>170</v>
      </c>
      <c r="D127" s="442"/>
      <c r="E127" s="442"/>
      <c r="F127" s="442"/>
      <c r="G127" s="443"/>
      <c r="J127" s="39"/>
    </row>
    <row r="128" spans="1:10" customFormat="1" ht="16.5" thickBot="1" x14ac:dyDescent="0.3">
      <c r="A128" s="211" t="s">
        <v>171</v>
      </c>
      <c r="B128" s="212" t="s">
        <v>43</v>
      </c>
      <c r="C128" s="444"/>
      <c r="D128" s="445"/>
      <c r="E128" s="445"/>
      <c r="F128" s="445"/>
      <c r="G128" s="446"/>
      <c r="J128" s="39"/>
    </row>
    <row r="129" spans="1:10" customFormat="1" ht="50.25" customHeight="1" thickBot="1" x14ac:dyDescent="0.3">
      <c r="A129" s="178" t="str">
        <f>A106</f>
        <v>Ahmad Toha</v>
      </c>
      <c r="B129" s="166" t="str">
        <f>B106</f>
        <v>Kasubid Pembinaan PNS</v>
      </c>
      <c r="C129" s="167" t="str">
        <f>E107</f>
        <v>Sosialisai peraturan terkait kepegawaian terlaksananya sesuai jadwal</v>
      </c>
      <c r="D129" s="191" t="str">
        <f>E108</f>
        <v>Tersusunnya perencanaan SKP sesuai dengan Permenpan 8 Tahun 2021</v>
      </c>
      <c r="E129" s="168" t="str">
        <f>F107</f>
        <v>Tersedianya data terkait penegakan disiplin, pelanggaran kode etik dan kode perilaku yang terintegrasi dengan SAPK BKN</v>
      </c>
      <c r="F129" s="168" t="str">
        <f>F108</f>
        <v>Terlaksananya fasilitasi pelayanan izin Kades, Cuti dan cerai yang tepat waktu</v>
      </c>
      <c r="G129" s="180"/>
      <c r="J129" s="39"/>
    </row>
    <row r="130" spans="1:10" customFormat="1" ht="33" customHeight="1" thickBot="1" x14ac:dyDescent="0.3">
      <c r="A130" s="215" t="s">
        <v>328</v>
      </c>
      <c r="B130" s="216" t="s">
        <v>329</v>
      </c>
      <c r="C130" s="236" t="s">
        <v>330</v>
      </c>
      <c r="D130" s="237" t="s">
        <v>331</v>
      </c>
      <c r="E130" s="238" t="s">
        <v>332</v>
      </c>
      <c r="F130" s="224" t="s">
        <v>333</v>
      </c>
      <c r="G130" s="225"/>
      <c r="J130" s="39"/>
    </row>
    <row r="131" spans="1:10" customFormat="1" ht="16.5" thickBot="1" x14ac:dyDescent="0.3">
      <c r="A131" s="175"/>
      <c r="B131" s="174"/>
      <c r="C131" s="174"/>
      <c r="D131" s="222"/>
      <c r="E131" s="223"/>
      <c r="F131" s="224"/>
      <c r="G131" s="225"/>
      <c r="J131" s="39"/>
    </row>
    <row r="132" spans="1:10" customFormat="1" ht="16.5" thickBot="1" x14ac:dyDescent="0.3">
      <c r="A132" s="226"/>
      <c r="B132" s="226"/>
      <c r="C132" s="226"/>
      <c r="D132" s="226"/>
      <c r="E132" s="227"/>
      <c r="F132" s="227"/>
      <c r="G132" s="228"/>
      <c r="J132" s="39"/>
    </row>
    <row r="133" spans="1:10" customFormat="1" ht="16.5" thickBot="1" x14ac:dyDescent="0.3">
      <c r="A133" s="229"/>
      <c r="B133" s="226"/>
      <c r="C133" s="230"/>
      <c r="D133" s="226"/>
      <c r="E133" s="231"/>
      <c r="F133" s="232"/>
      <c r="G133" s="233"/>
      <c r="J133" s="39"/>
    </row>
    <row r="134" spans="1:10" customFormat="1" ht="16.5" thickBot="1" x14ac:dyDescent="0.3">
      <c r="E134" s="209"/>
      <c r="F134" s="35"/>
      <c r="G134" s="63"/>
      <c r="J134" s="39"/>
    </row>
    <row r="135" spans="1:10" customFormat="1" ht="24" thickBot="1" x14ac:dyDescent="0.3">
      <c r="A135" s="210" t="s">
        <v>190</v>
      </c>
      <c r="B135" s="182"/>
      <c r="C135" s="441" t="s">
        <v>170</v>
      </c>
      <c r="D135" s="442"/>
      <c r="E135" s="443"/>
      <c r="F135" s="35"/>
      <c r="G135" s="63"/>
      <c r="J135" s="39"/>
    </row>
    <row r="136" spans="1:10" customFormat="1" ht="16.5" thickBot="1" x14ac:dyDescent="0.3">
      <c r="A136" s="211" t="s">
        <v>171</v>
      </c>
      <c r="B136" s="212" t="s">
        <v>43</v>
      </c>
      <c r="C136" s="444"/>
      <c r="D136" s="445"/>
      <c r="E136" s="446"/>
      <c r="F136" s="35"/>
      <c r="G136" s="63"/>
      <c r="J136" s="39"/>
    </row>
    <row r="137" spans="1:10" customFormat="1" ht="71.25" customHeight="1" thickBot="1" x14ac:dyDescent="0.3">
      <c r="A137" s="178" t="str">
        <f>A18</f>
        <v>MULYADI, SE, MM</v>
      </c>
      <c r="B137" s="166" t="str">
        <f>B18</f>
        <v>Kabid Mutasi</v>
      </c>
      <c r="C137" s="167" t="str">
        <f>D18</f>
        <v>x</v>
      </c>
      <c r="D137" s="191" t="str">
        <f>E18</f>
        <v>Pelaksanaan administrasi pengembangan karier PNS meliputi kenaikan pangkat struktural, ujian dinas dan ujian penyesuaian ijasah yang sesuai dengan NSPK Manajemen ASN</v>
      </c>
      <c r="E137" s="168" t="str">
        <f>F18</f>
        <v>x</v>
      </c>
      <c r="F137" s="35"/>
      <c r="G137" s="63"/>
      <c r="J137" s="39"/>
    </row>
    <row r="138" spans="1:10" s="243" customFormat="1" ht="30.75" thickBot="1" x14ac:dyDescent="0.3">
      <c r="A138" s="239" t="s">
        <v>334</v>
      </c>
      <c r="B138" s="208" t="s">
        <v>335</v>
      </c>
      <c r="C138" s="208" t="s">
        <v>336</v>
      </c>
      <c r="D138" s="240"/>
      <c r="E138" s="241" t="s">
        <v>337</v>
      </c>
      <c r="F138" s="117"/>
      <c r="G138" s="242"/>
      <c r="J138" s="117"/>
    </row>
    <row r="139" spans="1:10" s="243" customFormat="1" ht="30.75" thickBot="1" x14ac:dyDescent="0.3">
      <c r="A139" s="239"/>
      <c r="B139" s="208"/>
      <c r="C139" s="241" t="s">
        <v>338</v>
      </c>
      <c r="D139" s="240"/>
      <c r="E139" s="235"/>
      <c r="F139" s="117"/>
      <c r="G139" s="242"/>
      <c r="J139" s="117"/>
    </row>
    <row r="140" spans="1:10" s="243" customFormat="1" ht="30.75" thickBot="1" x14ac:dyDescent="0.3">
      <c r="A140" s="239"/>
      <c r="B140" s="208"/>
      <c r="C140" s="244" t="s">
        <v>339</v>
      </c>
      <c r="D140" s="240"/>
      <c r="E140" s="235"/>
      <c r="F140" s="117"/>
      <c r="G140" s="242"/>
      <c r="J140" s="117"/>
    </row>
    <row r="141" spans="1:10" s="243" customFormat="1" ht="36.75" customHeight="1" thickBot="1" x14ac:dyDescent="0.3">
      <c r="A141" s="239"/>
      <c r="B141" s="208"/>
      <c r="C141" s="241" t="s">
        <v>340</v>
      </c>
      <c r="D141" s="240"/>
      <c r="E141" s="235"/>
      <c r="F141" s="117"/>
      <c r="G141" s="242"/>
      <c r="J141" s="117"/>
    </row>
    <row r="142" spans="1:10" s="243" customFormat="1" ht="16.5" thickBot="1" x14ac:dyDescent="0.3">
      <c r="A142" s="239"/>
      <c r="B142" s="208"/>
      <c r="C142" s="208"/>
      <c r="D142" s="240"/>
      <c r="E142" s="235"/>
      <c r="F142" s="117"/>
      <c r="G142" s="242"/>
      <c r="J142" s="117"/>
    </row>
    <row r="143" spans="1:10" s="243" customFormat="1" ht="30.75" thickBot="1" x14ac:dyDescent="0.3">
      <c r="A143" s="245" t="s">
        <v>341</v>
      </c>
      <c r="B143" s="245" t="s">
        <v>342</v>
      </c>
      <c r="C143" s="208"/>
      <c r="D143" s="222" t="s">
        <v>343</v>
      </c>
      <c r="E143" s="235"/>
      <c r="F143" s="117"/>
      <c r="G143" s="242"/>
      <c r="J143" s="117"/>
    </row>
    <row r="144" spans="1:10" s="243" customFormat="1" ht="30.75" thickBot="1" x14ac:dyDescent="0.3">
      <c r="A144" s="245"/>
      <c r="B144" s="245"/>
      <c r="C144" s="208"/>
      <c r="D144" s="222" t="s">
        <v>344</v>
      </c>
      <c r="E144" s="235"/>
      <c r="F144" s="117"/>
      <c r="G144" s="242"/>
      <c r="J144" s="117"/>
    </row>
    <row r="145" spans="1:10" s="243" customFormat="1" ht="16.5" thickBot="1" x14ac:dyDescent="0.3">
      <c r="A145" s="245"/>
      <c r="B145" s="245"/>
      <c r="C145" s="208"/>
      <c r="D145" s="222" t="s">
        <v>345</v>
      </c>
      <c r="E145" s="235"/>
      <c r="F145" s="117"/>
      <c r="G145" s="242"/>
      <c r="J145" s="117"/>
    </row>
    <row r="146" spans="1:10" s="243" customFormat="1" ht="30.75" thickBot="1" x14ac:dyDescent="0.3">
      <c r="A146" s="239"/>
      <c r="B146" s="208"/>
      <c r="C146" s="208"/>
      <c r="D146" s="222" t="s">
        <v>346</v>
      </c>
      <c r="E146" s="235"/>
      <c r="F146" s="117"/>
      <c r="G146" s="242"/>
      <c r="J146" s="117"/>
    </row>
    <row r="147" spans="1:10" s="252" customFormat="1" ht="30.75" thickBot="1" x14ac:dyDescent="0.3">
      <c r="A147" s="246" t="s">
        <v>347</v>
      </c>
      <c r="B147" s="247" t="s">
        <v>348</v>
      </c>
      <c r="C147" s="248"/>
      <c r="D147" s="222" t="s">
        <v>349</v>
      </c>
      <c r="E147" s="249"/>
      <c r="F147" s="250"/>
      <c r="G147" s="251"/>
      <c r="J147" s="250"/>
    </row>
    <row r="148" spans="1:10" s="252" customFormat="1" ht="30.75" thickBot="1" x14ac:dyDescent="0.3">
      <c r="A148" s="246"/>
      <c r="B148" s="245"/>
      <c r="C148" s="248"/>
      <c r="D148" s="222" t="s">
        <v>350</v>
      </c>
      <c r="E148" s="249"/>
      <c r="F148" s="250"/>
      <c r="G148" s="251"/>
      <c r="J148" s="250"/>
    </row>
    <row r="149" spans="1:10" s="252" customFormat="1" ht="19.5" customHeight="1" thickBot="1" x14ac:dyDescent="0.3">
      <c r="A149" s="246"/>
      <c r="B149" s="245"/>
      <c r="C149" s="248"/>
      <c r="D149" s="222" t="s">
        <v>351</v>
      </c>
      <c r="E149" s="249"/>
      <c r="F149" s="250"/>
      <c r="G149" s="251"/>
      <c r="J149" s="250"/>
    </row>
    <row r="150" spans="1:10" s="252" customFormat="1" ht="30.75" thickBot="1" x14ac:dyDescent="0.3">
      <c r="A150" s="246"/>
      <c r="B150" s="245"/>
      <c r="C150" s="248"/>
      <c r="D150" s="222" t="s">
        <v>352</v>
      </c>
      <c r="E150" s="249"/>
      <c r="F150" s="250"/>
      <c r="G150" s="251"/>
      <c r="J150" s="250"/>
    </row>
    <row r="151" spans="1:10" s="252" customFormat="1" ht="13.5" customHeight="1" thickBot="1" x14ac:dyDescent="0.3">
      <c r="A151" s="245"/>
      <c r="B151" s="245"/>
      <c r="C151" s="245"/>
      <c r="D151" s="245"/>
      <c r="E151" s="245"/>
      <c r="F151" s="250"/>
      <c r="G151" s="251"/>
      <c r="J151" s="250"/>
    </row>
    <row r="152" spans="1:10" s="252" customFormat="1" ht="13.5" customHeight="1" thickBot="1" x14ac:dyDescent="0.3">
      <c r="A152" s="253"/>
      <c r="B152" s="253"/>
      <c r="C152" s="253"/>
      <c r="D152" s="253"/>
      <c r="E152" s="253"/>
      <c r="F152" s="250"/>
      <c r="G152" s="251"/>
      <c r="J152" s="250"/>
    </row>
    <row r="153" spans="1:10" customFormat="1" ht="24" thickBot="1" x14ac:dyDescent="0.3">
      <c r="A153" s="210" t="s">
        <v>191</v>
      </c>
      <c r="B153" s="182"/>
      <c r="C153" s="441" t="s">
        <v>170</v>
      </c>
      <c r="D153" s="442"/>
      <c r="E153" s="442"/>
      <c r="F153" s="442"/>
      <c r="G153" s="443"/>
      <c r="J153" s="39"/>
    </row>
    <row r="154" spans="1:10" customFormat="1" ht="16.5" thickBot="1" x14ac:dyDescent="0.3">
      <c r="A154" s="211" t="s">
        <v>171</v>
      </c>
      <c r="B154" s="212" t="s">
        <v>43</v>
      </c>
      <c r="C154" s="444"/>
      <c r="D154" s="445"/>
      <c r="E154" s="445"/>
      <c r="F154" s="445"/>
      <c r="G154" s="446"/>
      <c r="J154" s="39"/>
    </row>
    <row r="155" spans="1:10" s="254" customFormat="1" ht="45.75" thickBot="1" x14ac:dyDescent="0.3">
      <c r="A155" s="178" t="str">
        <f>A138</f>
        <v>Defi</v>
      </c>
      <c r="B155" s="166" t="str">
        <f>B138</f>
        <v>Kasubid Disiplin</v>
      </c>
      <c r="C155" s="208" t="str">
        <f>C138</f>
        <v>dokumen pembinaan pelanggaran disiplin pegawai  yang sesuai ketentuan</v>
      </c>
      <c r="D155" s="241" t="str">
        <f>C139</f>
        <v>Dokumen permohonan pemeriksaan kepada inspektorat yang akurat</v>
      </c>
      <c r="E155" s="244" t="str">
        <f>C140</f>
        <v>Tersusunnya peraturan bupati dan surat edaran terkait disiplin pegawai sesuai ketentuan</v>
      </c>
      <c r="F155" s="241" t="str">
        <f>C141</f>
        <v>Terselesaikannya laporan scoring absensi bulanan yang akurat</v>
      </c>
      <c r="G155" s="241" t="str">
        <f>E138</f>
        <v xml:space="preserve">Terselesaikannya pengusulan Penghargaan Satya Lencana </v>
      </c>
      <c r="J155" s="255"/>
    </row>
    <row r="156" spans="1:10" s="107" customFormat="1" ht="30.75" thickBot="1" x14ac:dyDescent="0.3">
      <c r="A156" s="175" t="s">
        <v>353</v>
      </c>
      <c r="B156" s="174" t="s">
        <v>192</v>
      </c>
      <c r="C156" s="256" t="s">
        <v>354</v>
      </c>
      <c r="D156" s="208" t="s">
        <v>355</v>
      </c>
      <c r="E156" s="257" t="s">
        <v>356</v>
      </c>
      <c r="F156" s="224" t="s">
        <v>357</v>
      </c>
      <c r="G156" s="258" t="s">
        <v>358</v>
      </c>
      <c r="J156" s="109"/>
    </row>
    <row r="157" spans="1:10" s="107" customFormat="1" ht="16.5" thickBot="1" x14ac:dyDescent="0.3">
      <c r="A157" s="175"/>
      <c r="B157" s="174"/>
      <c r="C157" s="256"/>
      <c r="D157" s="208"/>
      <c r="E157" s="257"/>
      <c r="F157" s="224"/>
      <c r="G157" s="259"/>
      <c r="J157" s="109"/>
    </row>
    <row r="158" spans="1:10" customFormat="1" ht="16.5" thickBot="1" x14ac:dyDescent="0.3">
      <c r="A158" s="175"/>
      <c r="B158" s="174"/>
      <c r="C158" s="174"/>
      <c r="D158" s="106"/>
      <c r="E158" s="223"/>
      <c r="F158" s="170"/>
      <c r="G158" s="179"/>
      <c r="J158" s="39"/>
    </row>
    <row r="159" spans="1:10" s="252" customFormat="1" ht="16.5" thickBot="1" x14ac:dyDescent="0.3">
      <c r="A159" s="253"/>
      <c r="B159" s="253"/>
      <c r="C159" s="253"/>
      <c r="D159" s="253"/>
      <c r="E159" s="253"/>
      <c r="F159" s="250"/>
      <c r="G159" s="251"/>
      <c r="J159" s="250"/>
    </row>
    <row r="160" spans="1:10" customFormat="1" ht="24" thickBot="1" x14ac:dyDescent="0.3">
      <c r="A160" s="210" t="s">
        <v>193</v>
      </c>
      <c r="B160" s="182"/>
      <c r="C160" s="441" t="s">
        <v>170</v>
      </c>
      <c r="D160" s="442"/>
      <c r="E160" s="442"/>
      <c r="F160" s="442"/>
      <c r="G160" s="443"/>
      <c r="J160" s="39"/>
    </row>
    <row r="161" spans="1:10" customFormat="1" ht="16.5" thickBot="1" x14ac:dyDescent="0.3">
      <c r="A161" s="211" t="s">
        <v>171</v>
      </c>
      <c r="B161" s="212" t="s">
        <v>43</v>
      </c>
      <c r="C161" s="444"/>
      <c r="D161" s="445"/>
      <c r="E161" s="445"/>
      <c r="F161" s="445"/>
      <c r="G161" s="446"/>
      <c r="J161" s="39"/>
    </row>
    <row r="162" spans="1:10" customFormat="1" ht="45.75" thickBot="1" x14ac:dyDescent="0.3">
      <c r="A162" s="178" t="str">
        <f>A143</f>
        <v>Joko</v>
      </c>
      <c r="B162" s="166" t="str">
        <f>B143</f>
        <v>Kasubid PK JPT/JA</v>
      </c>
      <c r="C162" s="222" t="str">
        <f>D143</f>
        <v>Dokumen SKP  JPT/JA tersusun sesuai dengan peraturan yang berlaku</v>
      </c>
      <c r="D162" s="222" t="str">
        <f>D144</f>
        <v>Laporan Reviu penyelarasan kinerja JPT/JA yang teliti, objektif dan akurat</v>
      </c>
      <c r="E162" s="222" t="str">
        <f>D145</f>
        <v>laporan evaluasi hasil pendampingan kinerja JPT/JA  yang akurat</v>
      </c>
      <c r="F162" s="222" t="str">
        <f>D146</f>
        <v>dokumen pemantauan dan pembinaan kinerja JPT/JA yang akurat dan berkala</v>
      </c>
      <c r="G162" s="180"/>
      <c r="J162" s="39"/>
    </row>
    <row r="163" spans="1:10" customFormat="1" ht="45.75" thickBot="1" x14ac:dyDescent="0.3">
      <c r="A163" s="175" t="s">
        <v>359</v>
      </c>
      <c r="B163" s="174" t="s">
        <v>360</v>
      </c>
      <c r="C163" s="260" t="s">
        <v>361</v>
      </c>
      <c r="D163" s="261" t="s">
        <v>362</v>
      </c>
      <c r="E163" s="262"/>
      <c r="F163" s="224" t="s">
        <v>363</v>
      </c>
      <c r="G163" s="263"/>
      <c r="J163" s="39"/>
    </row>
    <row r="164" spans="1:10" customFormat="1" ht="45.75" thickBot="1" x14ac:dyDescent="0.3">
      <c r="A164" s="175"/>
      <c r="B164" s="174" t="s">
        <v>364</v>
      </c>
      <c r="C164" s="222"/>
      <c r="D164" s="170" t="s">
        <v>365</v>
      </c>
      <c r="E164" s="170" t="s">
        <v>366</v>
      </c>
      <c r="F164" s="264"/>
      <c r="G164" s="263"/>
      <c r="J164" s="39"/>
    </row>
    <row r="165" spans="1:10" customFormat="1" ht="16.5" thickBot="1" x14ac:dyDescent="0.3">
      <c r="A165" s="175"/>
      <c r="B165" s="174"/>
      <c r="C165" s="174"/>
      <c r="D165" s="106"/>
      <c r="E165" s="223"/>
      <c r="F165" s="170"/>
      <c r="G165" s="179"/>
      <c r="J165" s="39"/>
    </row>
    <row r="166" spans="1:10" s="252" customFormat="1" ht="16.5" thickBot="1" x14ac:dyDescent="0.3">
      <c r="A166" s="253"/>
      <c r="B166" s="253"/>
      <c r="C166" s="253"/>
      <c r="D166" s="253"/>
      <c r="E166" s="253"/>
      <c r="F166" s="250"/>
      <c r="G166" s="251"/>
      <c r="J166" s="250"/>
    </row>
    <row r="167" spans="1:10" customFormat="1" ht="24" thickBot="1" x14ac:dyDescent="0.3">
      <c r="A167" s="210" t="s">
        <v>193</v>
      </c>
      <c r="B167" s="182"/>
      <c r="C167" s="441" t="s">
        <v>170</v>
      </c>
      <c r="D167" s="442"/>
      <c r="E167" s="442"/>
      <c r="F167" s="442"/>
      <c r="G167" s="443"/>
      <c r="J167" s="39"/>
    </row>
    <row r="168" spans="1:10" customFormat="1" ht="16.5" thickBot="1" x14ac:dyDescent="0.3">
      <c r="A168" s="211" t="s">
        <v>171</v>
      </c>
      <c r="B168" s="212" t="s">
        <v>43</v>
      </c>
      <c r="C168" s="444"/>
      <c r="D168" s="445"/>
      <c r="E168" s="445"/>
      <c r="F168" s="445"/>
      <c r="G168" s="446"/>
      <c r="J168" s="39"/>
    </row>
    <row r="169" spans="1:10" customFormat="1" ht="45.75" thickBot="1" x14ac:dyDescent="0.3">
      <c r="A169" s="178" t="str">
        <f>A147</f>
        <v>Dewi</v>
      </c>
      <c r="B169" s="166" t="str">
        <f>B147</f>
        <v>Kasubid PK JF</v>
      </c>
      <c r="C169" s="222" t="str">
        <f>D147</f>
        <v>Dokumen rekapitulasi SKP  JF tersusun sesuai dengan peraturan yang berlaku</v>
      </c>
      <c r="D169" s="222" t="str">
        <f>D148</f>
        <v>Laporan Reviu penyelarasan kinerja JF yang teliti, objektif dan akurat</v>
      </c>
      <c r="E169" s="222" t="str">
        <f>D149</f>
        <v>laporan evaluasi hasil pendampingan kinerja JF yang akurat</v>
      </c>
      <c r="F169" s="222" t="str">
        <f>D150</f>
        <v>dokumen pemantauan dan pembinaan kinerja JF yang akurat dan berkala</v>
      </c>
      <c r="G169" s="180"/>
      <c r="J169" s="39"/>
    </row>
    <row r="170" spans="1:10" customFormat="1" ht="45.75" thickBot="1" x14ac:dyDescent="0.3">
      <c r="A170" s="265" t="s">
        <v>367</v>
      </c>
      <c r="B170" s="260" t="s">
        <v>360</v>
      </c>
      <c r="C170" s="260" t="s">
        <v>368</v>
      </c>
      <c r="D170" s="261" t="s">
        <v>369</v>
      </c>
      <c r="E170" s="266"/>
      <c r="F170" s="224" t="s">
        <v>370</v>
      </c>
      <c r="G170" s="179"/>
      <c r="J170" s="39"/>
    </row>
    <row r="171" spans="1:10" customFormat="1" ht="40.5" customHeight="1" thickBot="1" x14ac:dyDescent="0.3">
      <c r="A171" s="265" t="s">
        <v>371</v>
      </c>
      <c r="B171" s="260" t="s">
        <v>372</v>
      </c>
      <c r="C171" s="260"/>
      <c r="D171" s="224" t="s">
        <v>373</v>
      </c>
      <c r="E171" s="267" t="s">
        <v>374</v>
      </c>
      <c r="F171" s="224" t="s">
        <v>375</v>
      </c>
      <c r="G171" s="179"/>
      <c r="J171" s="39"/>
    </row>
    <row r="172" spans="1:10" customFormat="1" ht="30.75" thickBot="1" x14ac:dyDescent="0.3">
      <c r="A172" s="175"/>
      <c r="B172" s="174" t="s">
        <v>364</v>
      </c>
      <c r="C172" s="174"/>
      <c r="D172" s="170" t="s">
        <v>376</v>
      </c>
      <c r="E172" s="170" t="s">
        <v>377</v>
      </c>
      <c r="F172" s="170"/>
      <c r="G172" s="179"/>
      <c r="J172" s="39"/>
    </row>
    <row r="173" spans="1:10" s="252" customFormat="1" ht="15.75" x14ac:dyDescent="0.25">
      <c r="A173" s="253"/>
      <c r="B173" s="253"/>
      <c r="C173" s="253"/>
      <c r="D173" s="253"/>
      <c r="E173" s="253"/>
      <c r="F173" s="250"/>
      <c r="G173" s="251"/>
      <c r="J173" s="250"/>
    </row>
    <row r="174" spans="1:10" customFormat="1" ht="16.5" thickBot="1" x14ac:dyDescent="0.3">
      <c r="F174" s="35"/>
      <c r="G174" s="63"/>
      <c r="J174" s="39"/>
    </row>
    <row r="175" spans="1:10" customFormat="1" ht="24" thickBot="1" x14ac:dyDescent="0.3">
      <c r="A175" s="210" t="s">
        <v>194</v>
      </c>
      <c r="B175" s="182"/>
      <c r="C175" s="441" t="s">
        <v>170</v>
      </c>
      <c r="D175" s="442"/>
      <c r="E175" s="442"/>
      <c r="F175" s="442"/>
      <c r="G175" s="443"/>
      <c r="J175" s="39"/>
    </row>
    <row r="176" spans="1:10" customFormat="1" ht="16.5" thickBot="1" x14ac:dyDescent="0.3">
      <c r="A176" s="211" t="s">
        <v>171</v>
      </c>
      <c r="B176" s="212" t="s">
        <v>43</v>
      </c>
      <c r="C176" s="444"/>
      <c r="D176" s="445"/>
      <c r="E176" s="445"/>
      <c r="F176" s="445"/>
      <c r="G176" s="446"/>
      <c r="J176" s="39"/>
    </row>
    <row r="177" spans="1:10" customFormat="1" ht="16.5" thickBot="1" x14ac:dyDescent="0.3">
      <c r="A177" s="178" t="str">
        <f>A21</f>
        <v>Drs. HANDRI ASMONO, MM</v>
      </c>
      <c r="B177" s="166" t="str">
        <f>B21</f>
        <v>Kabid Pengembangan Aparatur</v>
      </c>
      <c r="C177" s="167" t="e">
        <f>#REF!</f>
        <v>#REF!</v>
      </c>
      <c r="D177" s="191" t="str">
        <f>F21</f>
        <v>x</v>
      </c>
      <c r="E177" s="168" t="e">
        <f>#REF!</f>
        <v>#REF!</v>
      </c>
      <c r="F177" s="168" t="e">
        <f>#REF!</f>
        <v>#REF!</v>
      </c>
      <c r="G177" s="180"/>
      <c r="J177" s="39"/>
    </row>
    <row r="178" spans="1:10" s="107" customFormat="1" ht="16.5" thickBot="1" x14ac:dyDescent="0.3">
      <c r="A178" s="175" t="s">
        <v>378</v>
      </c>
      <c r="B178" s="174" t="s">
        <v>195</v>
      </c>
      <c r="C178" s="174"/>
      <c r="D178" s="106" t="s">
        <v>379</v>
      </c>
      <c r="E178" s="223"/>
      <c r="F178" s="224"/>
      <c r="G178" s="225"/>
      <c r="J178" s="109"/>
    </row>
    <row r="179" spans="1:10" s="107" customFormat="1" ht="16.5" thickBot="1" x14ac:dyDescent="0.3">
      <c r="A179" s="175"/>
      <c r="B179" s="174"/>
      <c r="C179" s="174"/>
      <c r="D179" s="106" t="s">
        <v>380</v>
      </c>
      <c r="E179" s="223"/>
      <c r="F179" s="224"/>
      <c r="G179" s="225"/>
      <c r="J179" s="109"/>
    </row>
    <row r="180" spans="1:10" customFormat="1" ht="45.75" thickBot="1" x14ac:dyDescent="0.3">
      <c r="A180" s="226" t="s">
        <v>381</v>
      </c>
      <c r="B180" s="226" t="s">
        <v>196</v>
      </c>
      <c r="C180" s="226"/>
      <c r="D180" s="226" t="s">
        <v>382</v>
      </c>
      <c r="E180" s="227" t="s">
        <v>383</v>
      </c>
      <c r="F180" s="227"/>
      <c r="G180" s="228"/>
      <c r="J180" s="39"/>
    </row>
    <row r="181" spans="1:10" customFormat="1" ht="16.5" thickBot="1" x14ac:dyDescent="0.3">
      <c r="A181" s="229"/>
      <c r="B181" s="226"/>
      <c r="C181" s="230"/>
      <c r="D181" s="226" t="s">
        <v>384</v>
      </c>
      <c r="E181" s="231"/>
      <c r="F181" s="232"/>
      <c r="G181" s="233"/>
      <c r="J181" s="39"/>
    </row>
    <row r="182" spans="1:10" customFormat="1" ht="30" x14ac:dyDescent="0.25">
      <c r="A182" s="268" t="s">
        <v>385</v>
      </c>
      <c r="B182" s="269" t="s">
        <v>386</v>
      </c>
      <c r="C182" s="268" t="s">
        <v>387</v>
      </c>
      <c r="D182" s="269"/>
      <c r="E182" s="270"/>
      <c r="F182" s="271" t="s">
        <v>388</v>
      </c>
      <c r="G182" s="272"/>
      <c r="J182" s="39"/>
    </row>
    <row r="183" spans="1:10" customFormat="1" ht="16.5" thickBot="1" x14ac:dyDescent="0.3">
      <c r="A183" s="209"/>
      <c r="B183" s="209"/>
      <c r="C183" s="209"/>
      <c r="D183" s="209"/>
      <c r="E183" s="209"/>
      <c r="F183" s="273"/>
      <c r="G183" s="274"/>
      <c r="J183" s="39"/>
    </row>
    <row r="184" spans="1:10" customFormat="1" ht="24" thickBot="1" x14ac:dyDescent="0.3">
      <c r="A184" s="210" t="s">
        <v>197</v>
      </c>
      <c r="B184" s="182"/>
      <c r="C184" s="441" t="s">
        <v>170</v>
      </c>
      <c r="D184" s="442"/>
      <c r="E184" s="442"/>
      <c r="F184" s="442"/>
      <c r="G184" s="443"/>
      <c r="J184" s="39"/>
    </row>
    <row r="185" spans="1:10" customFormat="1" ht="16.5" thickBot="1" x14ac:dyDescent="0.3">
      <c r="A185" s="211" t="s">
        <v>171</v>
      </c>
      <c r="B185" s="212" t="s">
        <v>43</v>
      </c>
      <c r="C185" s="444"/>
      <c r="D185" s="445"/>
      <c r="E185" s="445"/>
      <c r="F185" s="445"/>
      <c r="G185" s="446"/>
      <c r="J185" s="39"/>
    </row>
    <row r="186" spans="1:10" customFormat="1" ht="16.5" thickBot="1" x14ac:dyDescent="0.3">
      <c r="A186" s="178" t="str">
        <f>A178</f>
        <v>Andri Yudo</v>
      </c>
      <c r="B186" s="166" t="str">
        <f>B178</f>
        <v>Kasubid Mutasi</v>
      </c>
      <c r="C186" s="213" t="str">
        <f>D178</f>
        <v>Dokumen mutasi yang sesuai ketentuan</v>
      </c>
      <c r="D186" s="191" t="str">
        <f>D179</f>
        <v>Dokumen terkait jabatan yang sesuai ketentuan</v>
      </c>
      <c r="E186" s="168">
        <f>G32</f>
        <v>0</v>
      </c>
      <c r="F186" s="168">
        <f>H32</f>
        <v>0</v>
      </c>
      <c r="G186" s="180"/>
      <c r="J186" s="39"/>
    </row>
    <row r="187" spans="1:10" customFormat="1" ht="16.5" thickBot="1" x14ac:dyDescent="0.3">
      <c r="A187" s="175" t="s">
        <v>179</v>
      </c>
      <c r="B187" s="174" t="s">
        <v>178</v>
      </c>
      <c r="C187" s="174" t="s">
        <v>389</v>
      </c>
      <c r="D187" s="106" t="s">
        <v>390</v>
      </c>
      <c r="E187" s="223"/>
      <c r="F187" s="224"/>
      <c r="G187" s="225"/>
      <c r="J187" s="39"/>
    </row>
    <row r="188" spans="1:10" customFormat="1" ht="15.75" x14ac:dyDescent="0.25">
      <c r="A188" s="209"/>
      <c r="B188" s="209"/>
      <c r="C188" s="209"/>
      <c r="D188" s="209"/>
      <c r="E188" s="209"/>
      <c r="F188" s="273"/>
      <c r="G188" s="274"/>
      <c r="J188" s="39"/>
    </row>
    <row r="189" spans="1:10" customFormat="1" ht="15.75" x14ac:dyDescent="0.25">
      <c r="A189" s="209"/>
      <c r="B189" s="209"/>
      <c r="C189" s="209"/>
      <c r="D189" s="209"/>
      <c r="E189" s="209"/>
      <c r="F189" s="273"/>
      <c r="G189" s="274"/>
      <c r="J189" s="39"/>
    </row>
    <row r="190" spans="1:10" customFormat="1" ht="15.75" x14ac:dyDescent="0.25">
      <c r="A190" s="209"/>
      <c r="B190" s="209"/>
      <c r="C190" s="209"/>
      <c r="D190" s="209"/>
      <c r="E190" s="209"/>
      <c r="F190" s="273"/>
      <c r="G190" s="274"/>
      <c r="J190" s="39"/>
    </row>
    <row r="191" spans="1:10" customFormat="1" ht="15.75" x14ac:dyDescent="0.25">
      <c r="A191" s="209"/>
      <c r="B191" s="209"/>
      <c r="C191" s="209"/>
      <c r="D191" s="209"/>
      <c r="E191" s="209"/>
      <c r="F191" s="273"/>
      <c r="G191" s="274"/>
      <c r="J191" s="39"/>
    </row>
    <row r="192" spans="1:10" customFormat="1" ht="16.5" thickBot="1" x14ac:dyDescent="0.3">
      <c r="A192" s="209"/>
      <c r="B192" s="209"/>
      <c r="C192" s="209"/>
      <c r="D192" s="209"/>
      <c r="E192" s="209"/>
      <c r="F192" s="273"/>
      <c r="G192" s="274"/>
      <c r="J192" s="39"/>
    </row>
    <row r="193" spans="1:10" customFormat="1" ht="24" thickBot="1" x14ac:dyDescent="0.3">
      <c r="A193" s="275" t="s">
        <v>198</v>
      </c>
      <c r="B193" s="276"/>
      <c r="C193" s="447" t="s">
        <v>170</v>
      </c>
      <c r="D193" s="448"/>
      <c r="E193" s="442"/>
      <c r="F193" s="448"/>
      <c r="G193" s="449"/>
      <c r="J193" s="39"/>
    </row>
    <row r="194" spans="1:10" customFormat="1" ht="16.5" thickBot="1" x14ac:dyDescent="0.3">
      <c r="A194" s="211" t="s">
        <v>171</v>
      </c>
      <c r="B194" s="212" t="s">
        <v>43</v>
      </c>
      <c r="C194" s="444"/>
      <c r="D194" s="445"/>
      <c r="E194" s="445"/>
      <c r="F194" s="445"/>
      <c r="G194" s="446"/>
      <c r="J194" s="39"/>
    </row>
    <row r="195" spans="1:10" customFormat="1" ht="45.75" thickBot="1" x14ac:dyDescent="0.3">
      <c r="A195" s="178" t="str">
        <f>A180</f>
        <v>Arik M</v>
      </c>
      <c r="B195" s="166" t="str">
        <f>B180</f>
        <v>Kasubid Kepangkatan</v>
      </c>
      <c r="C195" s="167" t="str">
        <f>D180</f>
        <v>Dokumen KGB yang sesuai ketentuan</v>
      </c>
      <c r="D195" s="191" t="str">
        <f>D181</f>
        <v>Dokumen PMK yang cermat, akurat dan sesuai ketentuan</v>
      </c>
      <c r="E195" s="168" t="str">
        <f>E180</f>
        <v>Dokumen Kepangkatan sesuai dengan kualifikasi pendidikan dan ketentuan yang berlaku</v>
      </c>
      <c r="F195" s="168">
        <f>F180</f>
        <v>0</v>
      </c>
      <c r="G195" s="180"/>
      <c r="J195" s="39"/>
    </row>
    <row r="196" spans="1:10" customFormat="1" ht="30.75" thickBot="1" x14ac:dyDescent="0.3">
      <c r="A196" s="175" t="s">
        <v>391</v>
      </c>
      <c r="B196" s="174" t="s">
        <v>199</v>
      </c>
      <c r="C196" s="174" t="s">
        <v>392</v>
      </c>
      <c r="D196" s="106" t="s">
        <v>393</v>
      </c>
      <c r="E196" s="257" t="s">
        <v>394</v>
      </c>
      <c r="F196" s="224"/>
      <c r="G196" s="225"/>
      <c r="J196" s="39"/>
    </row>
    <row r="197" spans="1:10" customFormat="1" ht="30.75" thickBot="1" x14ac:dyDescent="0.3">
      <c r="A197" s="175" t="s">
        <v>395</v>
      </c>
      <c r="B197" s="174" t="s">
        <v>199</v>
      </c>
      <c r="C197" s="174" t="s">
        <v>396</v>
      </c>
      <c r="D197" s="106"/>
      <c r="E197" s="277" t="s">
        <v>397</v>
      </c>
      <c r="F197" s="224"/>
      <c r="G197" s="225"/>
      <c r="J197" s="39"/>
    </row>
    <row r="198" spans="1:10" customFormat="1" ht="30.75" thickBot="1" x14ac:dyDescent="0.3">
      <c r="A198" s="175"/>
      <c r="B198" s="174"/>
      <c r="C198" s="174"/>
      <c r="D198" s="106"/>
      <c r="E198" s="257" t="s">
        <v>398</v>
      </c>
      <c r="F198" s="224"/>
      <c r="G198" s="225"/>
      <c r="J198" s="39"/>
    </row>
    <row r="199" spans="1:10" customFormat="1" ht="30.75" thickBot="1" x14ac:dyDescent="0.3">
      <c r="A199" s="175"/>
      <c r="B199" s="174"/>
      <c r="C199" s="174"/>
      <c r="D199" s="106"/>
      <c r="E199" s="257" t="s">
        <v>399</v>
      </c>
      <c r="F199" s="224"/>
      <c r="G199" s="225"/>
      <c r="J199" s="39"/>
    </row>
    <row r="200" spans="1:10" customFormat="1" ht="30.75" thickBot="1" x14ac:dyDescent="0.3">
      <c r="A200" s="226" t="s">
        <v>400</v>
      </c>
      <c r="B200" s="226" t="s">
        <v>199</v>
      </c>
      <c r="C200" s="174" t="s">
        <v>401</v>
      </c>
      <c r="D200" s="226"/>
      <c r="E200" s="277" t="s">
        <v>402</v>
      </c>
      <c r="F200" s="227"/>
      <c r="G200" s="228"/>
      <c r="J200" s="39"/>
    </row>
    <row r="201" spans="1:10" customFormat="1" ht="30.75" thickBot="1" x14ac:dyDescent="0.3">
      <c r="A201" s="229"/>
      <c r="B201" s="226"/>
      <c r="C201" s="174"/>
      <c r="D201" s="226"/>
      <c r="E201" s="257" t="s">
        <v>403</v>
      </c>
      <c r="F201" s="227"/>
      <c r="G201" s="233"/>
      <c r="J201" s="39"/>
    </row>
    <row r="202" spans="1:10" customFormat="1" ht="30.75" thickBot="1" x14ac:dyDescent="0.3">
      <c r="A202" s="229"/>
      <c r="B202" s="226"/>
      <c r="C202" s="174"/>
      <c r="D202" s="226"/>
      <c r="E202" s="257" t="s">
        <v>404</v>
      </c>
      <c r="F202" s="232"/>
      <c r="G202" s="233"/>
      <c r="J202" s="39"/>
    </row>
    <row r="203" spans="1:10" customFormat="1" ht="30.75" thickBot="1" x14ac:dyDescent="0.3">
      <c r="A203" s="229" t="s">
        <v>405</v>
      </c>
      <c r="B203" s="226" t="s">
        <v>372</v>
      </c>
      <c r="C203" s="174" t="s">
        <v>406</v>
      </c>
      <c r="D203" s="226"/>
      <c r="E203" s="277" t="s">
        <v>407</v>
      </c>
      <c r="F203" s="232"/>
      <c r="G203" s="233"/>
      <c r="J203" s="39"/>
    </row>
    <row r="204" spans="1:10" customFormat="1" ht="30.75" thickBot="1" x14ac:dyDescent="0.3">
      <c r="A204" s="229"/>
      <c r="B204" s="226"/>
      <c r="C204" s="230"/>
      <c r="D204" s="226"/>
      <c r="E204" s="257" t="s">
        <v>408</v>
      </c>
      <c r="F204" s="232"/>
      <c r="G204" s="233"/>
      <c r="J204" s="39"/>
    </row>
    <row r="205" spans="1:10" customFormat="1" ht="30.75" thickBot="1" x14ac:dyDescent="0.3">
      <c r="A205" s="226"/>
      <c r="B205" s="226"/>
      <c r="C205" s="226"/>
      <c r="D205" s="226"/>
      <c r="E205" s="170" t="s">
        <v>409</v>
      </c>
      <c r="F205" s="227"/>
      <c r="G205" s="228"/>
      <c r="J205" s="39"/>
    </row>
    <row r="206" spans="1:10" customFormat="1" ht="16.5" thickBot="1" x14ac:dyDescent="0.3">
      <c r="A206" s="226" t="s">
        <v>274</v>
      </c>
      <c r="B206" s="226"/>
      <c r="C206" s="226"/>
      <c r="D206" s="226"/>
      <c r="E206" s="170"/>
      <c r="F206" s="227"/>
      <c r="G206" s="228"/>
      <c r="J206" s="39"/>
    </row>
    <row r="207" spans="1:10" customFormat="1" ht="16.5" thickBot="1" x14ac:dyDescent="0.3">
      <c r="A207" s="226" t="s">
        <v>410</v>
      </c>
      <c r="B207" s="226"/>
      <c r="C207" s="226"/>
      <c r="D207" s="226"/>
      <c r="E207" s="170"/>
      <c r="F207" s="227"/>
      <c r="G207" s="228"/>
      <c r="J207" s="39"/>
    </row>
    <row r="208" spans="1:10" customFormat="1" ht="16.5" thickBot="1" x14ac:dyDescent="0.3">
      <c r="A208" s="226"/>
      <c r="B208" s="226"/>
      <c r="C208" s="226"/>
      <c r="D208" s="226"/>
      <c r="E208" s="170"/>
      <c r="F208" s="227"/>
      <c r="G208" s="228"/>
      <c r="J208" s="39"/>
    </row>
    <row r="209" spans="1:10" customFormat="1" ht="16.5" thickBot="1" x14ac:dyDescent="0.3">
      <c r="A209" s="226"/>
      <c r="B209" s="226"/>
      <c r="C209" s="226"/>
      <c r="D209" s="226"/>
      <c r="E209" s="170"/>
      <c r="F209" s="227"/>
      <c r="G209" s="228"/>
      <c r="J209" s="39"/>
    </row>
    <row r="210" spans="1:10" customFormat="1" ht="16.5" thickBot="1" x14ac:dyDescent="0.3">
      <c r="A210" s="226"/>
      <c r="B210" s="226"/>
      <c r="C210" s="226"/>
      <c r="D210" s="226"/>
      <c r="E210" s="170"/>
      <c r="F210" s="227"/>
      <c r="G210" s="228"/>
      <c r="J210" s="39"/>
    </row>
    <row r="211" spans="1:10" customFormat="1" ht="16.5" thickBot="1" x14ac:dyDescent="0.3">
      <c r="A211" s="226"/>
      <c r="B211" s="226"/>
      <c r="C211" s="226"/>
      <c r="D211" s="226"/>
      <c r="E211" s="170"/>
      <c r="F211" s="227"/>
      <c r="G211" s="228"/>
      <c r="J211" s="39"/>
    </row>
    <row r="212" spans="1:10" customFormat="1" ht="16.5" thickBot="1" x14ac:dyDescent="0.3">
      <c r="A212" s="209"/>
      <c r="B212" s="209"/>
      <c r="C212" s="209"/>
      <c r="D212" s="209"/>
      <c r="E212" s="143"/>
      <c r="F212" s="273"/>
      <c r="G212" s="274"/>
      <c r="J212" s="39"/>
    </row>
    <row r="213" spans="1:10" customFormat="1" ht="24" thickBot="1" x14ac:dyDescent="0.3">
      <c r="A213" s="210" t="s">
        <v>200</v>
      </c>
      <c r="B213" s="182"/>
      <c r="C213" s="441" t="s">
        <v>170</v>
      </c>
      <c r="D213" s="442"/>
      <c r="E213" s="442"/>
      <c r="F213" s="442"/>
      <c r="G213" s="443"/>
      <c r="J213" s="39"/>
    </row>
    <row r="214" spans="1:10" customFormat="1" ht="16.5" thickBot="1" x14ac:dyDescent="0.3">
      <c r="A214" s="211" t="s">
        <v>171</v>
      </c>
      <c r="B214" s="212" t="s">
        <v>43</v>
      </c>
      <c r="C214" s="444"/>
      <c r="D214" s="445"/>
      <c r="E214" s="445"/>
      <c r="F214" s="445"/>
      <c r="G214" s="446"/>
      <c r="J214" s="39"/>
    </row>
    <row r="215" spans="1:10" customFormat="1" ht="16.5" thickBot="1" x14ac:dyDescent="0.3">
      <c r="A215" s="178" t="str">
        <f>A182</f>
        <v>Hendri W</v>
      </c>
      <c r="B215" s="166" t="str">
        <f>B182</f>
        <v>Kasubid Fasilitasi Profesi ASN</v>
      </c>
      <c r="C215" s="167" t="str">
        <f>C182</f>
        <v>Dokumen hasil fasilitasi profesi ASN yang akurat</v>
      </c>
      <c r="D215" s="191" t="str">
        <f>F182</f>
        <v xml:space="preserve">Dokumen hasil ujian dinas dan PI yang sesuai ketentuan </v>
      </c>
      <c r="E215" s="168">
        <f>G44</f>
        <v>0</v>
      </c>
      <c r="F215" s="168">
        <f>H44</f>
        <v>0</v>
      </c>
      <c r="G215" s="180"/>
      <c r="J215" s="39"/>
    </row>
    <row r="216" spans="1:10" customFormat="1" ht="16.5" thickBot="1" x14ac:dyDescent="0.3">
      <c r="A216" s="175" t="s">
        <v>411</v>
      </c>
      <c r="B216" s="174" t="s">
        <v>188</v>
      </c>
      <c r="C216" s="174"/>
      <c r="D216" s="227" t="s">
        <v>412</v>
      </c>
      <c r="E216" s="223"/>
      <c r="F216" s="224"/>
      <c r="G216" s="225"/>
      <c r="J216" s="39"/>
    </row>
    <row r="217" spans="1:10" customFormat="1" ht="16.5" thickBot="1" x14ac:dyDescent="0.3">
      <c r="A217" s="175"/>
      <c r="B217" s="174"/>
      <c r="C217" s="174"/>
      <c r="D217" s="227" t="s">
        <v>413</v>
      </c>
      <c r="E217" s="223"/>
      <c r="F217" s="224"/>
      <c r="G217" s="225"/>
      <c r="J217" s="39"/>
    </row>
    <row r="218" spans="1:10" customFormat="1" ht="16.5" thickBot="1" x14ac:dyDescent="0.3">
      <c r="A218" s="226"/>
      <c r="B218" s="226"/>
      <c r="C218" s="226"/>
      <c r="D218" s="226"/>
      <c r="E218" s="227"/>
      <c r="F218" s="227"/>
      <c r="G218" s="228"/>
      <c r="J218" s="39"/>
    </row>
    <row r="219" spans="1:10" customFormat="1" ht="16.5" thickBot="1" x14ac:dyDescent="0.3">
      <c r="A219" s="229"/>
      <c r="B219" s="226"/>
      <c r="C219" s="230"/>
      <c r="D219" s="226"/>
      <c r="E219" s="231"/>
      <c r="F219" s="232"/>
      <c r="G219" s="233"/>
      <c r="J219" s="39"/>
    </row>
    <row r="220" spans="1:10" customFormat="1" ht="15.75" x14ac:dyDescent="0.25">
      <c r="A220" s="209"/>
      <c r="B220" s="209"/>
      <c r="C220" s="209"/>
      <c r="D220" s="209"/>
      <c r="E220" s="143"/>
      <c r="F220" s="273"/>
      <c r="G220" s="274"/>
      <c r="J220" s="39"/>
    </row>
    <row r="221" spans="1:10" customFormat="1" ht="16.5" thickBot="1" x14ac:dyDescent="0.3">
      <c r="F221" s="35"/>
      <c r="G221" s="63"/>
      <c r="J221" s="39"/>
    </row>
    <row r="222" spans="1:10" customFormat="1" ht="24" thickBot="1" x14ac:dyDescent="0.3">
      <c r="A222" s="210" t="s">
        <v>201</v>
      </c>
      <c r="B222" s="182"/>
      <c r="C222" s="441" t="s">
        <v>170</v>
      </c>
      <c r="D222" s="443"/>
      <c r="E222" s="35"/>
      <c r="F222" s="63"/>
      <c r="J222" s="39"/>
    </row>
    <row r="223" spans="1:10" customFormat="1" ht="16.5" thickBot="1" x14ac:dyDescent="0.3">
      <c r="A223" s="211" t="s">
        <v>171</v>
      </c>
      <c r="B223" s="212" t="s">
        <v>43</v>
      </c>
      <c r="C223" s="444"/>
      <c r="D223" s="446"/>
      <c r="E223" s="35"/>
      <c r="F223" s="63"/>
      <c r="J223" s="39"/>
    </row>
    <row r="224" spans="1:10" customFormat="1" ht="16.5" thickBot="1" x14ac:dyDescent="0.3">
      <c r="A224" s="178">
        <f>A36</f>
        <v>0</v>
      </c>
      <c r="B224" s="166" t="str">
        <f>B24</f>
        <v>Kabid Kesejahteraan dan Inka</v>
      </c>
      <c r="C224" s="167" t="str">
        <f>C24</f>
        <v>x</v>
      </c>
      <c r="D224" s="191" t="str">
        <f>G24</f>
        <v>x</v>
      </c>
      <c r="E224" s="35"/>
      <c r="F224" s="63"/>
      <c r="J224" s="39"/>
    </row>
    <row r="225" spans="1:10" customFormat="1" ht="30.75" thickBot="1" x14ac:dyDescent="0.3">
      <c r="A225" s="175" t="s">
        <v>414</v>
      </c>
      <c r="B225" s="174" t="s">
        <v>415</v>
      </c>
      <c r="C225" s="174" t="s">
        <v>416</v>
      </c>
      <c r="D225" s="170" t="s">
        <v>417</v>
      </c>
      <c r="E225" s="108"/>
      <c r="F225" s="138"/>
      <c r="G225" s="107"/>
      <c r="J225" s="39"/>
    </row>
    <row r="226" spans="1:10" customFormat="1" ht="16.5" thickBot="1" x14ac:dyDescent="0.3">
      <c r="A226" s="175"/>
      <c r="B226" s="174"/>
      <c r="C226" s="174" t="s">
        <v>418</v>
      </c>
      <c r="D226" s="106"/>
      <c r="E226" s="108"/>
      <c r="F226" s="138"/>
      <c r="G226" s="107"/>
      <c r="J226" s="39"/>
    </row>
    <row r="227" spans="1:10" customFormat="1" ht="45.75" thickBot="1" x14ac:dyDescent="0.3">
      <c r="A227" s="226"/>
      <c r="B227" s="222" t="s">
        <v>419</v>
      </c>
      <c r="C227" s="174" t="s">
        <v>420</v>
      </c>
      <c r="D227" s="226"/>
      <c r="E227" s="35"/>
      <c r="F227" s="63"/>
      <c r="J227" s="39"/>
    </row>
    <row r="228" spans="1:10" customFormat="1" ht="30" x14ac:dyDescent="0.25">
      <c r="A228" s="278"/>
      <c r="B228" s="279" t="s">
        <v>202</v>
      </c>
      <c r="C228" s="273" t="s">
        <v>421</v>
      </c>
      <c r="D228" s="280"/>
      <c r="E228" s="35"/>
      <c r="F228" s="63"/>
      <c r="J228" s="39"/>
    </row>
    <row r="229" spans="1:10" customFormat="1" ht="30" x14ac:dyDescent="0.25">
      <c r="A229" s="62"/>
      <c r="B229" s="62"/>
      <c r="C229" s="190" t="s">
        <v>422</v>
      </c>
      <c r="D229" s="62"/>
      <c r="F229" s="35"/>
      <c r="G229" s="63"/>
      <c r="J229" s="39"/>
    </row>
    <row r="230" spans="1:10" customFormat="1" ht="16.5" thickBot="1" x14ac:dyDescent="0.3">
      <c r="F230" s="35"/>
      <c r="G230" s="63"/>
      <c r="J230" s="39"/>
    </row>
    <row r="231" spans="1:10" customFormat="1" ht="24" thickBot="1" x14ac:dyDescent="0.3">
      <c r="A231" s="210" t="s">
        <v>423</v>
      </c>
      <c r="B231" s="182"/>
      <c r="C231" s="441" t="s">
        <v>170</v>
      </c>
      <c r="D231" s="443"/>
      <c r="F231" s="35"/>
      <c r="G231" s="63"/>
      <c r="J231" s="39"/>
    </row>
    <row r="232" spans="1:10" customFormat="1" ht="16.5" thickBot="1" x14ac:dyDescent="0.3">
      <c r="A232" s="211" t="s">
        <v>171</v>
      </c>
      <c r="B232" s="212" t="s">
        <v>43</v>
      </c>
      <c r="C232" s="444"/>
      <c r="D232" s="446"/>
      <c r="F232" s="35"/>
      <c r="G232" s="63"/>
      <c r="J232" s="39"/>
    </row>
    <row r="233" spans="1:10" customFormat="1" ht="30.75" thickBot="1" x14ac:dyDescent="0.3">
      <c r="A233" s="178" t="str">
        <f>A225</f>
        <v>NURLAILYA</v>
      </c>
      <c r="B233" s="166" t="str">
        <f>B225</f>
        <v>Kasubid Penjenjangan dan sertifikasi</v>
      </c>
      <c r="C233" s="167" t="str">
        <f>C225</f>
        <v>dokumen diklat PIM II,III dan IV yang cermat dan akurat</v>
      </c>
      <c r="D233" s="192" t="str">
        <f>C226</f>
        <v>dokumen hasil Latsar yang cermat</v>
      </c>
      <c r="E233" s="193" t="str">
        <f>D225</f>
        <v>Dokumen Surat Ijin Belajar / SK Tugas Belajar yang sesuai ketentuan</v>
      </c>
      <c r="F233" s="35"/>
      <c r="G233" s="63"/>
      <c r="J233" s="39"/>
    </row>
    <row r="234" spans="1:10" customFormat="1" ht="30.75" thickBot="1" x14ac:dyDescent="0.3">
      <c r="A234" s="175" t="s">
        <v>424</v>
      </c>
      <c r="B234" s="174" t="s">
        <v>425</v>
      </c>
      <c r="C234" s="174"/>
      <c r="D234" s="194"/>
      <c r="E234" s="190" t="s">
        <v>426</v>
      </c>
      <c r="F234" s="35"/>
      <c r="G234" s="63"/>
      <c r="J234" s="39"/>
    </row>
    <row r="235" spans="1:10" customFormat="1" ht="16.5" thickBot="1" x14ac:dyDescent="0.3">
      <c r="A235" s="175"/>
      <c r="B235" s="174"/>
      <c r="C235" s="174"/>
      <c r="D235" s="194"/>
      <c r="E235" s="62"/>
      <c r="F235" s="35"/>
      <c r="G235" s="63"/>
      <c r="J235" s="39"/>
    </row>
    <row r="236" spans="1:10" customFormat="1" ht="16.5" thickBot="1" x14ac:dyDescent="0.3">
      <c r="A236" s="175" t="s">
        <v>427</v>
      </c>
      <c r="B236" s="174" t="s">
        <v>203</v>
      </c>
      <c r="C236" s="174" t="s">
        <v>428</v>
      </c>
      <c r="D236" s="281" t="s">
        <v>429</v>
      </c>
      <c r="E236" s="62"/>
      <c r="F236" s="35"/>
      <c r="G236" s="63"/>
      <c r="J236" s="39"/>
    </row>
    <row r="237" spans="1:10" customFormat="1" ht="16.5" thickBot="1" x14ac:dyDescent="0.3">
      <c r="A237" s="226"/>
      <c r="B237" s="222"/>
      <c r="C237" s="174" t="s">
        <v>430</v>
      </c>
      <c r="D237" s="282" t="s">
        <v>431</v>
      </c>
      <c r="E237" s="62"/>
      <c r="F237" s="35"/>
      <c r="G237" s="63"/>
      <c r="J237" s="39"/>
    </row>
    <row r="238" spans="1:10" customFormat="1" ht="30" x14ac:dyDescent="0.25">
      <c r="A238" s="278" t="s">
        <v>432</v>
      </c>
      <c r="B238" s="279" t="s">
        <v>425</v>
      </c>
      <c r="C238" s="273"/>
      <c r="D238" s="283"/>
      <c r="E238" s="284" t="s">
        <v>433</v>
      </c>
      <c r="F238" s="35"/>
      <c r="G238" s="63"/>
      <c r="J238" s="39"/>
    </row>
    <row r="239" spans="1:10" customFormat="1" ht="30" x14ac:dyDescent="0.25">
      <c r="A239" s="62" t="s">
        <v>434</v>
      </c>
      <c r="B239" s="190" t="s">
        <v>425</v>
      </c>
      <c r="C239" s="190"/>
      <c r="D239" s="61"/>
      <c r="E239" s="190" t="s">
        <v>435</v>
      </c>
      <c r="F239" s="35"/>
      <c r="G239" s="63"/>
      <c r="J239" s="39"/>
    </row>
  </sheetData>
  <mergeCells count="30">
    <mergeCell ref="C213:G214"/>
    <mergeCell ref="C222:D223"/>
    <mergeCell ref="C231:D232"/>
    <mergeCell ref="A11:G11"/>
    <mergeCell ref="A13:A15"/>
    <mergeCell ref="B13:B15"/>
    <mergeCell ref="B59:B60"/>
    <mergeCell ref="C135:E136"/>
    <mergeCell ref="C41:E42"/>
    <mergeCell ref="A44:A48"/>
    <mergeCell ref="B44:B48"/>
    <mergeCell ref="A50:A53"/>
    <mergeCell ref="B50:B53"/>
    <mergeCell ref="B41:B42"/>
    <mergeCell ref="C59:C60"/>
    <mergeCell ref="B69:B70"/>
    <mergeCell ref="C69:E70"/>
    <mergeCell ref="B90:B91"/>
    <mergeCell ref="C90:E91"/>
    <mergeCell ref="B97:B98"/>
    <mergeCell ref="C97:E98"/>
    <mergeCell ref="C175:G176"/>
    <mergeCell ref="C184:G185"/>
    <mergeCell ref="C193:G194"/>
    <mergeCell ref="C111:G112"/>
    <mergeCell ref="C119:G120"/>
    <mergeCell ref="C127:G128"/>
    <mergeCell ref="C160:G161"/>
    <mergeCell ref="C167:G168"/>
    <mergeCell ref="C153:G154"/>
  </mergeCells>
  <pageMargins left="0.7" right="0.7" top="0.75" bottom="0.75" header="0.3" footer="0.3"/>
  <pageSetup orientation="portrait" r:id="rId1"/>
  <customProperties>
    <customPr name="LastActive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 tint="-0.499984740745262"/>
  </sheetPr>
  <dimension ref="A1:L6"/>
  <sheetViews>
    <sheetView zoomScale="85" zoomScaleNormal="85" zoomScalePageLayoutView="85" workbookViewId="0">
      <selection activeCell="J3" sqref="J3"/>
    </sheetView>
  </sheetViews>
  <sheetFormatPr defaultRowHeight="15" x14ac:dyDescent="0.25"/>
  <cols>
    <col min="1" max="1" width="27.85546875" customWidth="1"/>
    <col min="2" max="2" width="17" customWidth="1"/>
    <col min="3" max="3" width="40" customWidth="1"/>
    <col min="9" max="10" width="20.7109375" bestFit="1" customWidth="1"/>
    <col min="11" max="11" width="18.140625" bestFit="1" customWidth="1"/>
    <col min="12" max="12" width="18.42578125" bestFit="1" customWidth="1"/>
  </cols>
  <sheetData>
    <row r="1" spans="1:12" x14ac:dyDescent="0.25">
      <c r="A1" s="32" t="s">
        <v>93</v>
      </c>
      <c r="B1" s="32" t="s">
        <v>94</v>
      </c>
      <c r="C1" t="s">
        <v>95</v>
      </c>
      <c r="J1" t="s">
        <v>96</v>
      </c>
    </row>
    <row r="2" spans="1:12" ht="141.6" customHeight="1" x14ac:dyDescent="0.25">
      <c r="A2" s="32" t="s">
        <v>97</v>
      </c>
      <c r="B2" s="32" t="s">
        <v>98</v>
      </c>
      <c r="C2" s="33"/>
      <c r="I2" s="34"/>
      <c r="J2" s="34" t="s">
        <v>99</v>
      </c>
      <c r="K2" s="34" t="s">
        <v>100</v>
      </c>
      <c r="L2" s="34" t="s">
        <v>101</v>
      </c>
    </row>
    <row r="3" spans="1:12" ht="141.6" customHeight="1" x14ac:dyDescent="0.25">
      <c r="A3" s="32" t="s">
        <v>102</v>
      </c>
      <c r="B3" s="32" t="s">
        <v>103</v>
      </c>
      <c r="C3" s="33"/>
      <c r="H3" t="s">
        <v>104</v>
      </c>
      <c r="I3" s="34" t="s">
        <v>101</v>
      </c>
      <c r="J3" s="34" t="s">
        <v>105</v>
      </c>
      <c r="K3" s="34" t="s">
        <v>106</v>
      </c>
      <c r="L3" s="34" t="s">
        <v>107</v>
      </c>
    </row>
    <row r="4" spans="1:12" ht="141.6" customHeight="1" x14ac:dyDescent="0.25">
      <c r="A4" s="32" t="s">
        <v>108</v>
      </c>
      <c r="B4" s="32" t="s">
        <v>109</v>
      </c>
      <c r="C4" s="33"/>
      <c r="I4" s="34" t="s">
        <v>100</v>
      </c>
      <c r="J4" s="34" t="s">
        <v>105</v>
      </c>
      <c r="K4" s="34" t="s">
        <v>106</v>
      </c>
      <c r="L4" s="34" t="s">
        <v>106</v>
      </c>
    </row>
    <row r="5" spans="1:12" ht="141.6" customHeight="1" x14ac:dyDescent="0.25">
      <c r="A5" s="32" t="s">
        <v>110</v>
      </c>
      <c r="B5" s="32" t="s">
        <v>111</v>
      </c>
      <c r="C5" s="33"/>
      <c r="I5" s="34" t="s">
        <v>99</v>
      </c>
      <c r="J5" s="34" t="s">
        <v>112</v>
      </c>
      <c r="K5" s="34" t="s">
        <v>113</v>
      </c>
      <c r="L5" s="34" t="s">
        <v>113</v>
      </c>
    </row>
    <row r="6" spans="1:12" ht="141.6" customHeight="1" x14ac:dyDescent="0.25">
      <c r="A6" s="32" t="s">
        <v>114</v>
      </c>
      <c r="B6" s="32" t="s">
        <v>115</v>
      </c>
      <c r="C6" s="33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-0.499984740745262"/>
  </sheetPr>
  <dimension ref="A1:F5"/>
  <sheetViews>
    <sheetView workbookViewId="0">
      <selection activeCell="J3" sqref="J3"/>
    </sheetView>
  </sheetViews>
  <sheetFormatPr defaultRowHeight="15" x14ac:dyDescent="0.25"/>
  <cols>
    <col min="1" max="6" width="28.42578125" customWidth="1"/>
  </cols>
  <sheetData>
    <row r="1" spans="1:6" x14ac:dyDescent="0.25">
      <c r="A1" t="s">
        <v>116</v>
      </c>
    </row>
    <row r="2" spans="1:6" x14ac:dyDescent="0.25">
      <c r="A2" s="14" t="s">
        <v>117</v>
      </c>
      <c r="B2" s="14" t="s">
        <v>118</v>
      </c>
      <c r="C2" s="14" t="s">
        <v>119</v>
      </c>
      <c r="D2" s="14" t="s">
        <v>120</v>
      </c>
      <c r="E2" s="14" t="s">
        <v>121</v>
      </c>
      <c r="F2" s="14" t="s">
        <v>122</v>
      </c>
    </row>
    <row r="3" spans="1:6" s="35" customFormat="1" ht="67.5" customHeight="1" x14ac:dyDescent="0.25">
      <c r="A3" s="25" t="s">
        <v>123</v>
      </c>
      <c r="B3" s="25" t="s">
        <v>124</v>
      </c>
      <c r="C3" s="25" t="s">
        <v>125</v>
      </c>
      <c r="D3" s="25" t="s">
        <v>126</v>
      </c>
      <c r="E3" s="25" t="s">
        <v>123</v>
      </c>
      <c r="F3" s="25" t="s">
        <v>127</v>
      </c>
    </row>
    <row r="4" spans="1:6" s="35" customFormat="1" ht="67.5" customHeight="1" x14ac:dyDescent="0.25">
      <c r="A4" s="25"/>
      <c r="B4" s="25"/>
      <c r="C4" s="25"/>
      <c r="D4" s="25"/>
      <c r="E4" s="25"/>
      <c r="F4" s="25"/>
    </row>
    <row r="5" spans="1:6" s="35" customFormat="1" ht="67.5" customHeight="1" x14ac:dyDescent="0.25">
      <c r="A5" s="25"/>
      <c r="B5" s="25"/>
      <c r="C5" s="25"/>
      <c r="D5" s="25"/>
      <c r="E5" s="25"/>
      <c r="F5" s="2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FF00"/>
  </sheetPr>
  <dimension ref="A1:J75"/>
  <sheetViews>
    <sheetView showGridLines="0" showZeros="0" zoomScale="110" zoomScaleNormal="110" workbookViewId="0">
      <selection activeCell="G6" sqref="G6:J6"/>
    </sheetView>
  </sheetViews>
  <sheetFormatPr defaultRowHeight="15" x14ac:dyDescent="0.25"/>
  <cols>
    <col min="1" max="1" width="3.7109375" customWidth="1"/>
    <col min="2" max="2" width="27.7109375" style="17" customWidth="1"/>
    <col min="3" max="3" width="29.140625" customWidth="1"/>
    <col min="4" max="4" width="7" customWidth="1"/>
    <col min="5" max="5" width="5" customWidth="1"/>
    <col min="6" max="6" width="23.5703125" customWidth="1"/>
    <col min="7" max="7" width="5.85546875" customWidth="1"/>
    <col min="8" max="8" width="8.140625" customWidth="1"/>
    <col min="9" max="9" width="9.28515625" customWidth="1"/>
    <col min="10" max="10" width="6.85546875" customWidth="1"/>
  </cols>
  <sheetData>
    <row r="1" spans="1:10" ht="13.5" customHeight="1" x14ac:dyDescent="0.25">
      <c r="A1" s="530" t="s">
        <v>213</v>
      </c>
      <c r="B1" s="530"/>
      <c r="C1" s="530"/>
      <c r="D1" s="530"/>
      <c r="E1" s="530"/>
      <c r="F1" s="530"/>
      <c r="G1" s="530"/>
      <c r="H1" s="530"/>
    </row>
    <row r="2" spans="1:10" x14ac:dyDescent="0.25">
      <c r="A2" s="530" t="s">
        <v>35</v>
      </c>
      <c r="B2" s="530"/>
      <c r="C2" s="530"/>
      <c r="D2" s="530"/>
      <c r="E2" s="530"/>
      <c r="F2" s="530"/>
      <c r="G2" s="530"/>
      <c r="H2" s="530"/>
    </row>
    <row r="3" spans="1:10" x14ac:dyDescent="0.25">
      <c r="A3" s="530" t="s">
        <v>37</v>
      </c>
      <c r="B3" s="530"/>
      <c r="C3" s="530"/>
      <c r="D3" s="530"/>
      <c r="E3" s="530"/>
      <c r="F3" s="530"/>
      <c r="G3" s="530"/>
      <c r="H3" s="530"/>
    </row>
    <row r="4" spans="1:10" x14ac:dyDescent="0.25">
      <c r="A4" s="17" t="str">
        <f>'DATA PEGAWAI'!C4</f>
        <v>PEMERINTAH KABUPATEN BLITAR</v>
      </c>
      <c r="E4" t="str">
        <f>"Periode Penilaian : "&amp;'DATA PEGAWAI'!$C$5&amp;" "&amp;'DATA PEGAWAI'!$C$6</f>
        <v>Periode Penilaian : 01 Januari s/d 31 Desember 2022</v>
      </c>
    </row>
    <row r="5" spans="1:10" x14ac:dyDescent="0.25">
      <c r="A5" s="15" t="s">
        <v>40</v>
      </c>
      <c r="B5" s="531" t="s">
        <v>3</v>
      </c>
      <c r="C5" s="531"/>
      <c r="D5" s="531"/>
      <c r="E5" s="15" t="s">
        <v>40</v>
      </c>
      <c r="F5" s="506" t="s">
        <v>14</v>
      </c>
      <c r="G5" s="532"/>
      <c r="H5" s="532"/>
      <c r="I5" s="532"/>
      <c r="J5" s="507"/>
    </row>
    <row r="6" spans="1:10" ht="15" customHeight="1" x14ac:dyDescent="0.25">
      <c r="A6" s="13">
        <v>1</v>
      </c>
      <c r="B6" s="18" t="s">
        <v>41</v>
      </c>
      <c r="C6" s="525" t="str">
        <f>'DATA PEGAWAI'!H5</f>
        <v>MACHSUS, S.Sos.</v>
      </c>
      <c r="D6" s="526"/>
      <c r="E6" s="381">
        <v>1</v>
      </c>
      <c r="F6" s="13" t="s">
        <v>41</v>
      </c>
      <c r="G6" s="533" t="str">
        <f>'DATA PEGAWAI'!H12</f>
        <v>DANY MUSAFA KAMIL, S. Sos. MM.</v>
      </c>
      <c r="H6" s="534"/>
      <c r="I6" s="534"/>
      <c r="J6" s="535"/>
    </row>
    <row r="7" spans="1:10" ht="15" customHeight="1" x14ac:dyDescent="0.25">
      <c r="A7" s="13">
        <v>2</v>
      </c>
      <c r="B7" s="18" t="s">
        <v>9</v>
      </c>
      <c r="C7" s="525" t="str">
        <f>'DATA PEGAWAI'!H6</f>
        <v>19670913 200701 1 023</v>
      </c>
      <c r="D7" s="526"/>
      <c r="E7" s="381">
        <v>2</v>
      </c>
      <c r="F7" s="13" t="s">
        <v>9</v>
      </c>
      <c r="G7" s="525" t="str">
        <f>'DATA PEGAWAI'!H13</f>
        <v>19800104 200312 1 008</v>
      </c>
      <c r="H7" s="525"/>
      <c r="I7" s="525"/>
      <c r="J7" s="525"/>
    </row>
    <row r="8" spans="1:10" ht="15" customHeight="1" x14ac:dyDescent="0.25">
      <c r="A8" s="13">
        <v>3</v>
      </c>
      <c r="B8" s="18" t="s">
        <v>42</v>
      </c>
      <c r="C8" s="525" t="str">
        <f>'DATA PEGAWAI'!H7</f>
        <v>Penata Muda Tk. I (III/b)</v>
      </c>
      <c r="D8" s="526"/>
      <c r="E8" s="381">
        <v>3</v>
      </c>
      <c r="F8" s="13" t="s">
        <v>42</v>
      </c>
      <c r="G8" s="525" t="str">
        <f>'DATA PEGAWAI'!H14</f>
        <v>Pembina (IV/a)</v>
      </c>
      <c r="H8" s="525"/>
      <c r="I8" s="525"/>
      <c r="J8" s="525"/>
    </row>
    <row r="9" spans="1:10" s="16" customFormat="1" ht="17.25" customHeight="1" x14ac:dyDescent="0.25">
      <c r="A9" s="19">
        <v>4</v>
      </c>
      <c r="B9" s="20" t="s">
        <v>43</v>
      </c>
      <c r="C9" s="495" t="str">
        <f>'DATA PEGAWAI'!H8</f>
        <v>Kasubbag Penyusunan Program dan Keuangan</v>
      </c>
      <c r="D9" s="483"/>
      <c r="E9" s="382">
        <v>4</v>
      </c>
      <c r="F9" s="19" t="s">
        <v>43</v>
      </c>
      <c r="G9" s="495" t="str">
        <f>'DATA PEGAWAI'!H15</f>
        <v>Sekretaris Kecamatan</v>
      </c>
      <c r="H9" s="495"/>
      <c r="I9" s="495"/>
      <c r="J9" s="495"/>
    </row>
    <row r="10" spans="1:10" s="16" customFormat="1" ht="18.75" customHeight="1" x14ac:dyDescent="0.25">
      <c r="A10" s="19">
        <v>5</v>
      </c>
      <c r="B10" s="20" t="s">
        <v>44</v>
      </c>
      <c r="C10" s="495" t="str">
        <f>'DATA PEGAWAI'!H9</f>
        <v>Kecamatan Ponggok</v>
      </c>
      <c r="D10" s="483"/>
      <c r="E10" s="382">
        <v>5</v>
      </c>
      <c r="F10" s="19" t="s">
        <v>44</v>
      </c>
      <c r="G10" s="495" t="str">
        <f>'DATA PEGAWAI'!H16</f>
        <v>Kecamatan Ponggok</v>
      </c>
      <c r="H10" s="495"/>
      <c r="I10" s="495"/>
      <c r="J10" s="495"/>
    </row>
    <row r="11" spans="1:10" x14ac:dyDescent="0.25">
      <c r="A11" s="527" t="s">
        <v>45</v>
      </c>
      <c r="B11" s="528"/>
      <c r="C11" s="528"/>
      <c r="D11" s="528"/>
      <c r="E11" s="528"/>
      <c r="F11" s="528"/>
      <c r="G11" s="528"/>
      <c r="H11" s="528"/>
      <c r="I11" s="528"/>
      <c r="J11" s="529"/>
    </row>
    <row r="12" spans="1:10" ht="30" customHeight="1" x14ac:dyDescent="0.25">
      <c r="A12" s="515" t="s">
        <v>40</v>
      </c>
      <c r="B12" s="517" t="s">
        <v>46</v>
      </c>
      <c r="C12" s="517" t="s">
        <v>47</v>
      </c>
      <c r="D12" s="519" t="s">
        <v>48</v>
      </c>
      <c r="E12" s="520"/>
      <c r="F12" s="523" t="s">
        <v>49</v>
      </c>
      <c r="G12" s="508" t="s">
        <v>50</v>
      </c>
      <c r="H12" s="509"/>
      <c r="I12" s="509"/>
      <c r="J12" s="510"/>
    </row>
    <row r="13" spans="1:10" s="24" customFormat="1" x14ac:dyDescent="0.25">
      <c r="A13" s="516"/>
      <c r="B13" s="518"/>
      <c r="C13" s="518"/>
      <c r="D13" s="521"/>
      <c r="E13" s="522"/>
      <c r="F13" s="524"/>
      <c r="G13" s="506" t="s">
        <v>440</v>
      </c>
      <c r="H13" s="507"/>
      <c r="I13" s="506" t="s">
        <v>439</v>
      </c>
      <c r="J13" s="507"/>
    </row>
    <row r="14" spans="1:10" x14ac:dyDescent="0.25">
      <c r="A14" s="23" t="s">
        <v>51</v>
      </c>
      <c r="B14" s="23" t="s">
        <v>52</v>
      </c>
      <c r="C14" s="23" t="s">
        <v>53</v>
      </c>
      <c r="D14" s="504" t="s">
        <v>54</v>
      </c>
      <c r="E14" s="505"/>
      <c r="F14" s="23" t="s">
        <v>55</v>
      </c>
      <c r="G14" s="504" t="s">
        <v>56</v>
      </c>
      <c r="H14" s="511"/>
      <c r="I14" s="511"/>
      <c r="J14" s="505"/>
    </row>
    <row r="15" spans="1:10" x14ac:dyDescent="0.25">
      <c r="A15" s="512" t="s">
        <v>57</v>
      </c>
      <c r="B15" s="513"/>
      <c r="C15" s="513"/>
      <c r="D15" s="513"/>
      <c r="E15" s="513"/>
      <c r="F15" s="513"/>
      <c r="G15" s="513"/>
      <c r="H15" s="513"/>
      <c r="I15" s="513"/>
      <c r="J15" s="514"/>
    </row>
    <row r="16" spans="1:10" ht="63.75" customHeight="1" x14ac:dyDescent="0.25">
      <c r="A16" s="484">
        <v>1</v>
      </c>
      <c r="B16" s="483" t="s">
        <v>475</v>
      </c>
      <c r="C16" s="487" t="s">
        <v>476</v>
      </c>
      <c r="D16" s="485" t="s">
        <v>58</v>
      </c>
      <c r="E16" s="486"/>
      <c r="F16" s="297" t="s">
        <v>478</v>
      </c>
      <c r="G16" s="291">
        <v>95</v>
      </c>
      <c r="H16" s="292" t="s">
        <v>212</v>
      </c>
      <c r="I16" s="298">
        <v>100</v>
      </c>
      <c r="J16" s="292" t="s">
        <v>212</v>
      </c>
    </row>
    <row r="17" spans="1:10" ht="17.25" customHeight="1" x14ac:dyDescent="0.25">
      <c r="A17" s="484"/>
      <c r="B17" s="483"/>
      <c r="C17" s="487"/>
      <c r="D17" s="485" t="s">
        <v>59</v>
      </c>
      <c r="E17" s="486"/>
      <c r="F17" s="383" t="s">
        <v>495</v>
      </c>
      <c r="G17" s="342">
        <v>95</v>
      </c>
      <c r="H17" s="341" t="s">
        <v>212</v>
      </c>
      <c r="I17" s="340">
        <v>100</v>
      </c>
      <c r="J17" s="341" t="s">
        <v>212</v>
      </c>
    </row>
    <row r="18" spans="1:10" x14ac:dyDescent="0.25">
      <c r="A18" s="484"/>
      <c r="B18" s="483"/>
      <c r="C18" s="487"/>
      <c r="D18" s="481" t="s">
        <v>441</v>
      </c>
      <c r="E18" s="482"/>
      <c r="F18" s="338" t="s">
        <v>443</v>
      </c>
      <c r="G18" s="342">
        <v>95</v>
      </c>
      <c r="H18" s="341" t="s">
        <v>212</v>
      </c>
      <c r="I18" s="340">
        <v>100</v>
      </c>
      <c r="J18" s="341" t="s">
        <v>212</v>
      </c>
    </row>
    <row r="19" spans="1:10" x14ac:dyDescent="0.25">
      <c r="A19" s="484"/>
      <c r="B19" s="483"/>
      <c r="C19" s="487"/>
      <c r="D19" s="485" t="s">
        <v>442</v>
      </c>
      <c r="E19" s="486"/>
      <c r="F19" s="285"/>
      <c r="G19" s="299"/>
      <c r="H19" s="300"/>
      <c r="I19" s="301"/>
      <c r="J19" s="302"/>
    </row>
    <row r="20" spans="1:10" ht="58.5" customHeight="1" x14ac:dyDescent="0.25">
      <c r="A20" s="488">
        <v>2</v>
      </c>
      <c r="B20" s="483" t="s">
        <v>475</v>
      </c>
      <c r="C20" s="491" t="s">
        <v>477</v>
      </c>
      <c r="D20" s="481" t="s">
        <v>58</v>
      </c>
      <c r="E20" s="482"/>
      <c r="F20" s="56" t="s">
        <v>479</v>
      </c>
      <c r="G20" s="291">
        <v>95</v>
      </c>
      <c r="H20" s="292" t="s">
        <v>212</v>
      </c>
      <c r="I20" s="298">
        <v>100</v>
      </c>
      <c r="J20" s="318" t="s">
        <v>212</v>
      </c>
    </row>
    <row r="21" spans="1:10" ht="30" x14ac:dyDescent="0.25">
      <c r="A21" s="489"/>
      <c r="B21" s="483"/>
      <c r="C21" s="492"/>
      <c r="D21" s="481" t="s">
        <v>59</v>
      </c>
      <c r="E21" s="482"/>
      <c r="F21" s="383" t="s">
        <v>495</v>
      </c>
      <c r="G21" s="342">
        <v>95</v>
      </c>
      <c r="H21" s="341" t="s">
        <v>212</v>
      </c>
      <c r="I21" s="340">
        <v>100</v>
      </c>
      <c r="J21" s="318" t="s">
        <v>212</v>
      </c>
    </row>
    <row r="22" spans="1:10" x14ac:dyDescent="0.25">
      <c r="A22" s="489"/>
      <c r="B22" s="483"/>
      <c r="C22" s="492"/>
      <c r="D22" s="335" t="s">
        <v>441</v>
      </c>
      <c r="E22" s="336"/>
      <c r="F22" s="337" t="s">
        <v>443</v>
      </c>
      <c r="G22" s="342">
        <v>95</v>
      </c>
      <c r="H22" s="341" t="s">
        <v>212</v>
      </c>
      <c r="I22" s="340">
        <v>100</v>
      </c>
      <c r="J22" s="318" t="s">
        <v>212</v>
      </c>
    </row>
    <row r="23" spans="1:10" x14ac:dyDescent="0.25">
      <c r="A23" s="490"/>
      <c r="B23" s="483"/>
      <c r="C23" s="493"/>
      <c r="D23" s="481" t="s">
        <v>442</v>
      </c>
      <c r="E23" s="482"/>
      <c r="F23" s="25"/>
      <c r="G23" s="26"/>
      <c r="H23" s="27"/>
      <c r="I23" s="340"/>
      <c r="J23" s="287"/>
    </row>
    <row r="24" spans="1:10" ht="15" customHeight="1" x14ac:dyDescent="0.25">
      <c r="A24" s="488"/>
      <c r="B24" s="483"/>
      <c r="C24" s="491"/>
      <c r="D24" s="481"/>
      <c r="E24" s="482"/>
      <c r="F24" s="25"/>
      <c r="G24" s="342"/>
      <c r="H24" s="341"/>
      <c r="I24" s="340"/>
      <c r="J24" s="318"/>
    </row>
    <row r="25" spans="1:10" x14ac:dyDescent="0.25">
      <c r="A25" s="489"/>
      <c r="B25" s="483"/>
      <c r="C25" s="492"/>
      <c r="D25" s="481"/>
      <c r="E25" s="482"/>
      <c r="F25" s="383"/>
      <c r="G25" s="342"/>
      <c r="H25" s="341"/>
      <c r="I25" s="340"/>
      <c r="J25" s="318"/>
    </row>
    <row r="26" spans="1:10" x14ac:dyDescent="0.25">
      <c r="A26" s="489"/>
      <c r="B26" s="483"/>
      <c r="C26" s="492"/>
      <c r="D26" s="335"/>
      <c r="E26" s="336"/>
      <c r="F26" s="337"/>
      <c r="G26" s="342"/>
      <c r="H26" s="341"/>
      <c r="I26" s="340"/>
      <c r="J26" s="318"/>
    </row>
    <row r="27" spans="1:10" x14ac:dyDescent="0.25">
      <c r="A27" s="490"/>
      <c r="B27" s="483"/>
      <c r="C27" s="493"/>
      <c r="D27" s="481"/>
      <c r="E27" s="482"/>
      <c r="F27" s="25"/>
      <c r="G27" s="26"/>
      <c r="H27" s="27"/>
      <c r="I27" s="301"/>
      <c r="J27" s="302"/>
    </row>
    <row r="28" spans="1:10" ht="12.75" customHeight="1" x14ac:dyDescent="0.25">
      <c r="A28" s="484"/>
      <c r="B28" s="483"/>
      <c r="C28" s="478"/>
      <c r="D28" s="481"/>
      <c r="E28" s="482"/>
      <c r="F28" s="376"/>
      <c r="G28" s="379"/>
      <c r="H28" s="380"/>
      <c r="I28" s="374"/>
      <c r="J28" s="375"/>
    </row>
    <row r="29" spans="1:10" x14ac:dyDescent="0.25">
      <c r="A29" s="484"/>
      <c r="B29" s="483"/>
      <c r="C29" s="479"/>
      <c r="D29" s="481"/>
      <c r="E29" s="482"/>
      <c r="F29" s="376"/>
      <c r="G29" s="379"/>
      <c r="H29" s="380"/>
      <c r="I29" s="377"/>
      <c r="J29" s="378"/>
    </row>
    <row r="30" spans="1:10" x14ac:dyDescent="0.25">
      <c r="A30" s="484"/>
      <c r="B30" s="483"/>
      <c r="C30" s="479"/>
      <c r="D30" s="481"/>
      <c r="E30" s="482"/>
      <c r="F30" s="376"/>
      <c r="G30" s="379"/>
      <c r="H30" s="380"/>
      <c r="I30" s="377"/>
      <c r="J30" s="378"/>
    </row>
    <row r="31" spans="1:10" x14ac:dyDescent="0.25">
      <c r="A31" s="484"/>
      <c r="B31" s="483"/>
      <c r="C31" s="480"/>
      <c r="D31" s="481"/>
      <c r="E31" s="482"/>
      <c r="F31" s="376"/>
      <c r="G31" s="379"/>
      <c r="H31" s="380"/>
      <c r="I31" s="377"/>
      <c r="J31" s="378"/>
    </row>
    <row r="32" spans="1:10" x14ac:dyDescent="0.25">
      <c r="A32" s="503" t="s">
        <v>60</v>
      </c>
      <c r="B32" s="503"/>
      <c r="C32" s="503"/>
      <c r="D32" s="503"/>
      <c r="E32" s="503"/>
      <c r="F32" s="503"/>
      <c r="G32" s="503"/>
      <c r="H32" s="503"/>
      <c r="I32" s="503"/>
      <c r="J32" s="503"/>
    </row>
    <row r="33" spans="1:10" ht="12" customHeight="1" x14ac:dyDescent="0.25">
      <c r="A33" s="19">
        <v>1</v>
      </c>
      <c r="B33" s="347"/>
      <c r="C33" s="346"/>
      <c r="D33" s="476"/>
      <c r="E33" s="477"/>
      <c r="F33" s="348"/>
      <c r="G33" s="497"/>
      <c r="H33" s="497"/>
      <c r="I33" s="497"/>
      <c r="J33" s="497"/>
    </row>
    <row r="34" spans="1:10" hidden="1" x14ac:dyDescent="0.25">
      <c r="A34" s="13"/>
      <c r="B34" s="18"/>
      <c r="C34" s="18"/>
      <c r="D34" s="499"/>
      <c r="E34" s="500"/>
      <c r="F34" s="13"/>
      <c r="G34" s="301"/>
      <c r="H34" s="302"/>
    </row>
    <row r="35" spans="1:10" hidden="1" x14ac:dyDescent="0.25">
      <c r="A35" s="13"/>
      <c r="B35" s="18"/>
      <c r="C35" s="18"/>
      <c r="D35" s="499"/>
      <c r="E35" s="500"/>
      <c r="F35" s="13"/>
      <c r="G35" s="28"/>
      <c r="H35" s="29"/>
    </row>
    <row r="36" spans="1:10" hidden="1" x14ac:dyDescent="0.25">
      <c r="A36" s="13"/>
      <c r="B36" s="18"/>
      <c r="C36" s="18"/>
      <c r="D36" s="499"/>
      <c r="E36" s="500"/>
      <c r="F36" s="13"/>
      <c r="G36" s="28"/>
      <c r="H36" s="29"/>
    </row>
    <row r="37" spans="1:10" hidden="1" x14ac:dyDescent="0.25">
      <c r="A37" s="13"/>
      <c r="B37" s="18"/>
      <c r="C37" s="18"/>
      <c r="D37" s="499"/>
      <c r="E37" s="500"/>
      <c r="F37" s="13"/>
      <c r="G37" s="28"/>
      <c r="H37" s="29"/>
    </row>
    <row r="38" spans="1:10" hidden="1" x14ac:dyDescent="0.25">
      <c r="A38" s="305"/>
      <c r="B38" s="306"/>
      <c r="C38" s="306"/>
      <c r="D38" s="501"/>
      <c r="E38" s="502"/>
      <c r="F38" s="305"/>
      <c r="G38" s="307"/>
      <c r="H38" s="308"/>
    </row>
    <row r="39" spans="1:10" x14ac:dyDescent="0.25">
      <c r="A39" s="503" t="s">
        <v>61</v>
      </c>
      <c r="B39" s="503"/>
      <c r="C39" s="503"/>
      <c r="D39" s="503"/>
      <c r="E39" s="503"/>
      <c r="F39" s="503"/>
      <c r="G39" s="503"/>
      <c r="H39" s="503"/>
      <c r="I39" s="503"/>
      <c r="J39" s="503"/>
    </row>
    <row r="40" spans="1:10" x14ac:dyDescent="0.25">
      <c r="A40" s="285">
        <v>1</v>
      </c>
      <c r="B40" s="495" t="s">
        <v>62</v>
      </c>
      <c r="C40" s="495"/>
      <c r="D40" s="495"/>
      <c r="E40" s="495"/>
      <c r="F40" s="495"/>
      <c r="G40" s="495"/>
      <c r="H40" s="495"/>
      <c r="I40" s="495"/>
      <c r="J40" s="495"/>
    </row>
    <row r="41" spans="1:10" x14ac:dyDescent="0.25">
      <c r="A41" s="25"/>
      <c r="B41" s="498" t="s">
        <v>63</v>
      </c>
      <c r="C41" s="498"/>
      <c r="D41" s="498"/>
      <c r="E41" s="498"/>
      <c r="F41" s="483"/>
      <c r="G41" s="483"/>
      <c r="H41" s="483"/>
      <c r="I41" s="483"/>
      <c r="J41" s="483"/>
    </row>
    <row r="42" spans="1:10" x14ac:dyDescent="0.25">
      <c r="A42" s="25"/>
      <c r="B42" s="498" t="s">
        <v>65</v>
      </c>
      <c r="C42" s="498"/>
      <c r="D42" s="498"/>
      <c r="E42" s="498"/>
      <c r="F42" s="483"/>
      <c r="G42" s="483"/>
      <c r="H42" s="483"/>
      <c r="I42" s="483"/>
      <c r="J42" s="483"/>
    </row>
    <row r="43" spans="1:10" x14ac:dyDescent="0.25">
      <c r="A43" s="25"/>
      <c r="B43" s="498" t="s">
        <v>66</v>
      </c>
      <c r="C43" s="498"/>
      <c r="D43" s="498"/>
      <c r="E43" s="498"/>
      <c r="F43" s="483"/>
      <c r="G43" s="483"/>
      <c r="H43" s="483"/>
      <c r="I43" s="483"/>
      <c r="J43" s="483"/>
    </row>
    <row r="44" spans="1:10" x14ac:dyDescent="0.25">
      <c r="A44" s="25">
        <v>2</v>
      </c>
      <c r="B44" s="495" t="s">
        <v>67</v>
      </c>
      <c r="C44" s="495"/>
      <c r="D44" s="495"/>
      <c r="E44" s="495"/>
      <c r="F44" s="495"/>
      <c r="G44" s="495"/>
      <c r="H44" s="495"/>
      <c r="I44" s="495"/>
      <c r="J44" s="495"/>
    </row>
    <row r="45" spans="1:10" ht="30.75" customHeight="1" x14ac:dyDescent="0.25">
      <c r="A45" s="25"/>
      <c r="B45" s="494" t="s">
        <v>68</v>
      </c>
      <c r="C45" s="494"/>
      <c r="D45" s="494"/>
      <c r="E45" s="494"/>
      <c r="F45" s="496"/>
      <c r="G45" s="496"/>
      <c r="H45" s="496"/>
      <c r="I45" s="496"/>
      <c r="J45" s="496"/>
    </row>
    <row r="46" spans="1:10" ht="31.5" customHeight="1" x14ac:dyDescent="0.25">
      <c r="A46" s="25"/>
      <c r="B46" s="494" t="s">
        <v>69</v>
      </c>
      <c r="C46" s="494"/>
      <c r="D46" s="494"/>
      <c r="E46" s="494"/>
      <c r="F46" s="496"/>
      <c r="G46" s="496"/>
      <c r="H46" s="496"/>
      <c r="I46" s="496"/>
      <c r="J46" s="496"/>
    </row>
    <row r="47" spans="1:10" x14ac:dyDescent="0.25">
      <c r="A47" s="25"/>
      <c r="B47" s="494" t="s">
        <v>70</v>
      </c>
      <c r="C47" s="494"/>
      <c r="D47" s="494"/>
      <c r="E47" s="494"/>
      <c r="F47" s="496"/>
      <c r="G47" s="496"/>
      <c r="H47" s="496"/>
      <c r="I47" s="496"/>
      <c r="J47" s="496"/>
    </row>
    <row r="48" spans="1:10" x14ac:dyDescent="0.25">
      <c r="A48" s="25">
        <v>3</v>
      </c>
      <c r="B48" s="495" t="s">
        <v>71</v>
      </c>
      <c r="C48" s="495"/>
      <c r="D48" s="495"/>
      <c r="E48" s="495"/>
      <c r="F48" s="495"/>
      <c r="G48" s="495"/>
      <c r="H48" s="495"/>
      <c r="I48" s="495"/>
      <c r="J48" s="495"/>
    </row>
    <row r="49" spans="1:10" x14ac:dyDescent="0.25">
      <c r="A49" s="25"/>
      <c r="B49" s="494" t="s">
        <v>72</v>
      </c>
      <c r="C49" s="494"/>
      <c r="D49" s="494"/>
      <c r="E49" s="494"/>
      <c r="F49" s="496"/>
      <c r="G49" s="496"/>
      <c r="H49" s="496"/>
      <c r="I49" s="496"/>
      <c r="J49" s="496"/>
    </row>
    <row r="50" spans="1:10" x14ac:dyDescent="0.25">
      <c r="A50" s="25"/>
      <c r="B50" s="494" t="s">
        <v>73</v>
      </c>
      <c r="C50" s="494"/>
      <c r="D50" s="494"/>
      <c r="E50" s="494"/>
      <c r="F50" s="496"/>
      <c r="G50" s="496"/>
      <c r="H50" s="496"/>
      <c r="I50" s="496"/>
      <c r="J50" s="496"/>
    </row>
    <row r="51" spans="1:10" x14ac:dyDescent="0.25">
      <c r="A51" s="25"/>
      <c r="B51" s="494" t="s">
        <v>74</v>
      </c>
      <c r="C51" s="494"/>
      <c r="D51" s="494"/>
      <c r="E51" s="494"/>
      <c r="F51" s="496"/>
      <c r="G51" s="496"/>
      <c r="H51" s="496"/>
      <c r="I51" s="496"/>
      <c r="J51" s="496"/>
    </row>
    <row r="52" spans="1:10" x14ac:dyDescent="0.25">
      <c r="A52" s="25">
        <v>4</v>
      </c>
      <c r="B52" s="495" t="s">
        <v>75</v>
      </c>
      <c r="C52" s="495"/>
      <c r="D52" s="495"/>
      <c r="E52" s="495"/>
      <c r="F52" s="495"/>
      <c r="G52" s="495"/>
      <c r="H52" s="495"/>
      <c r="I52" s="495"/>
      <c r="J52" s="495"/>
    </row>
    <row r="53" spans="1:10" x14ac:dyDescent="0.25">
      <c r="A53" s="25"/>
      <c r="B53" s="494" t="s">
        <v>76</v>
      </c>
      <c r="C53" s="494"/>
      <c r="D53" s="494"/>
      <c r="E53" s="494"/>
      <c r="F53" s="496"/>
      <c r="G53" s="496"/>
      <c r="H53" s="496"/>
      <c r="I53" s="496"/>
      <c r="J53" s="496"/>
    </row>
    <row r="54" spans="1:10" x14ac:dyDescent="0.25">
      <c r="A54" s="25"/>
      <c r="B54" s="494" t="s">
        <v>77</v>
      </c>
      <c r="C54" s="494"/>
      <c r="D54" s="494"/>
      <c r="E54" s="494"/>
      <c r="F54" s="496"/>
      <c r="G54" s="496"/>
      <c r="H54" s="496"/>
      <c r="I54" s="496"/>
      <c r="J54" s="496"/>
    </row>
    <row r="55" spans="1:10" x14ac:dyDescent="0.25">
      <c r="A55" s="25"/>
      <c r="B55" s="494" t="s">
        <v>78</v>
      </c>
      <c r="C55" s="494"/>
      <c r="D55" s="494"/>
      <c r="E55" s="494"/>
      <c r="F55" s="496"/>
      <c r="G55" s="496"/>
      <c r="H55" s="496"/>
      <c r="I55" s="496"/>
      <c r="J55" s="496"/>
    </row>
    <row r="56" spans="1:10" x14ac:dyDescent="0.25">
      <c r="A56" s="25">
        <v>5</v>
      </c>
      <c r="B56" s="495" t="s">
        <v>79</v>
      </c>
      <c r="C56" s="495"/>
      <c r="D56" s="495"/>
      <c r="E56" s="495"/>
      <c r="F56" s="495"/>
      <c r="G56" s="495"/>
      <c r="H56" s="495"/>
      <c r="I56" s="495"/>
      <c r="J56" s="495"/>
    </row>
    <row r="57" spans="1:10" ht="45" customHeight="1" x14ac:dyDescent="0.25">
      <c r="A57" s="25"/>
      <c r="B57" s="494" t="s">
        <v>80</v>
      </c>
      <c r="C57" s="494"/>
      <c r="D57" s="494"/>
      <c r="E57" s="494"/>
      <c r="F57" s="496"/>
      <c r="G57" s="496"/>
      <c r="H57" s="496"/>
      <c r="I57" s="496"/>
      <c r="J57" s="496"/>
    </row>
    <row r="58" spans="1:10" x14ac:dyDescent="0.25">
      <c r="A58" s="25"/>
      <c r="B58" s="494" t="s">
        <v>81</v>
      </c>
      <c r="C58" s="494"/>
      <c r="D58" s="494"/>
      <c r="E58" s="494"/>
      <c r="F58" s="496"/>
      <c r="G58" s="496"/>
      <c r="H58" s="496"/>
      <c r="I58" s="496"/>
      <c r="J58" s="496"/>
    </row>
    <row r="59" spans="1:10" x14ac:dyDescent="0.25">
      <c r="A59" s="25"/>
      <c r="B59" s="494" t="s">
        <v>82</v>
      </c>
      <c r="C59" s="494"/>
      <c r="D59" s="494"/>
      <c r="E59" s="494"/>
      <c r="F59" s="496"/>
      <c r="G59" s="496"/>
      <c r="H59" s="496"/>
      <c r="I59" s="496"/>
      <c r="J59" s="496"/>
    </row>
    <row r="60" spans="1:10" x14ac:dyDescent="0.25">
      <c r="A60" s="25">
        <v>6</v>
      </c>
      <c r="B60" s="495" t="s">
        <v>83</v>
      </c>
      <c r="C60" s="495"/>
      <c r="D60" s="495"/>
      <c r="E60" s="495"/>
      <c r="F60" s="495"/>
      <c r="G60" s="495"/>
      <c r="H60" s="495"/>
      <c r="I60" s="495"/>
      <c r="J60" s="495"/>
    </row>
    <row r="61" spans="1:10" x14ac:dyDescent="0.25">
      <c r="A61" s="25"/>
      <c r="B61" s="494" t="s">
        <v>84</v>
      </c>
      <c r="C61" s="494"/>
      <c r="D61" s="494"/>
      <c r="E61" s="494"/>
      <c r="F61" s="496"/>
      <c r="G61" s="496"/>
      <c r="H61" s="496"/>
      <c r="I61" s="496"/>
      <c r="J61" s="496"/>
    </row>
    <row r="62" spans="1:10" x14ac:dyDescent="0.25">
      <c r="A62" s="25"/>
      <c r="B62" s="494" t="s">
        <v>85</v>
      </c>
      <c r="C62" s="494"/>
      <c r="D62" s="494"/>
      <c r="E62" s="494"/>
      <c r="F62" s="496"/>
      <c r="G62" s="496"/>
      <c r="H62" s="496"/>
      <c r="I62" s="496"/>
      <c r="J62" s="496"/>
    </row>
    <row r="63" spans="1:10" x14ac:dyDescent="0.25">
      <c r="A63" s="25"/>
      <c r="B63" s="494" t="s">
        <v>86</v>
      </c>
      <c r="C63" s="494"/>
      <c r="D63" s="494"/>
      <c r="E63" s="494"/>
      <c r="F63" s="496"/>
      <c r="G63" s="496"/>
      <c r="H63" s="496"/>
      <c r="I63" s="496"/>
      <c r="J63" s="496"/>
    </row>
    <row r="64" spans="1:10" x14ac:dyDescent="0.25">
      <c r="A64" s="25">
        <v>7</v>
      </c>
      <c r="B64" s="495" t="s">
        <v>87</v>
      </c>
      <c r="C64" s="495"/>
      <c r="D64" s="495"/>
      <c r="E64" s="495"/>
      <c r="F64" s="495"/>
      <c r="G64" s="495"/>
      <c r="H64" s="495"/>
      <c r="I64" s="495"/>
      <c r="J64" s="495"/>
    </row>
    <row r="65" spans="1:10" x14ac:dyDescent="0.25">
      <c r="A65" s="25"/>
      <c r="B65" s="494" t="s">
        <v>88</v>
      </c>
      <c r="C65" s="494"/>
      <c r="D65" s="494"/>
      <c r="E65" s="494"/>
      <c r="F65" s="496"/>
      <c r="G65" s="496"/>
      <c r="H65" s="496"/>
      <c r="I65" s="496"/>
      <c r="J65" s="496"/>
    </row>
    <row r="66" spans="1:10" x14ac:dyDescent="0.25">
      <c r="A66" s="25"/>
      <c r="B66" s="494" t="s">
        <v>89</v>
      </c>
      <c r="C66" s="494"/>
      <c r="D66" s="494"/>
      <c r="E66" s="494"/>
      <c r="F66" s="496"/>
      <c r="G66" s="496"/>
      <c r="H66" s="496"/>
      <c r="I66" s="496"/>
      <c r="J66" s="496"/>
    </row>
    <row r="67" spans="1:10" x14ac:dyDescent="0.25">
      <c r="A67" s="25"/>
      <c r="B67" s="494" t="s">
        <v>90</v>
      </c>
      <c r="C67" s="494"/>
      <c r="D67" s="494"/>
      <c r="E67" s="494"/>
      <c r="F67" s="496"/>
      <c r="G67" s="496"/>
      <c r="H67" s="496"/>
      <c r="I67" s="496"/>
      <c r="J67" s="496"/>
    </row>
    <row r="68" spans="1:10" ht="7.5" customHeight="1" x14ac:dyDescent="0.25"/>
    <row r="69" spans="1:10" x14ac:dyDescent="0.25">
      <c r="G69" t="str">
        <f>"Blitar, "&amp;TEXT('DATA PEGAWAI'!$C$7,"dd MMMM yyyy")</f>
        <v>Blitar, 03 January 2022</v>
      </c>
    </row>
    <row r="70" spans="1:10" x14ac:dyDescent="0.25">
      <c r="C70" t="s">
        <v>91</v>
      </c>
      <c r="G70" t="s">
        <v>92</v>
      </c>
    </row>
    <row r="74" spans="1:10" x14ac:dyDescent="0.25">
      <c r="C74" s="31" t="str">
        <f>C6</f>
        <v>MACHSUS, S.Sos.</v>
      </c>
      <c r="G74" s="439" t="str">
        <f>G6</f>
        <v>DANY MUSAFA KAMIL, S. Sos. MM.</v>
      </c>
    </row>
    <row r="75" spans="1:10" x14ac:dyDescent="0.25">
      <c r="C75" t="str">
        <f>"NIP. "&amp;C7</f>
        <v>NIP. 19670913 200701 1 023</v>
      </c>
      <c r="G75" t="str">
        <f>"NIP. "&amp;G7</f>
        <v>NIP. 19800104 200312 1 008</v>
      </c>
    </row>
  </sheetData>
  <mergeCells count="111">
    <mergeCell ref="C7:D7"/>
    <mergeCell ref="C8:D8"/>
    <mergeCell ref="C9:D9"/>
    <mergeCell ref="G10:J10"/>
    <mergeCell ref="A11:J11"/>
    <mergeCell ref="A1:H1"/>
    <mergeCell ref="A2:H2"/>
    <mergeCell ref="A3:H3"/>
    <mergeCell ref="B5:D5"/>
    <mergeCell ref="C6:D6"/>
    <mergeCell ref="C10:D10"/>
    <mergeCell ref="F5:J5"/>
    <mergeCell ref="G6:J6"/>
    <mergeCell ref="G7:J7"/>
    <mergeCell ref="G8:J8"/>
    <mergeCell ref="G9:J9"/>
    <mergeCell ref="D23:E23"/>
    <mergeCell ref="D24:E24"/>
    <mergeCell ref="A32:J32"/>
    <mergeCell ref="D14:E14"/>
    <mergeCell ref="G13:H13"/>
    <mergeCell ref="D16:E16"/>
    <mergeCell ref="G12:J12"/>
    <mergeCell ref="G14:J14"/>
    <mergeCell ref="A15:J15"/>
    <mergeCell ref="A12:A13"/>
    <mergeCell ref="B12:B13"/>
    <mergeCell ref="C12:C13"/>
    <mergeCell ref="D12:E13"/>
    <mergeCell ref="F12:F13"/>
    <mergeCell ref="I13:J13"/>
    <mergeCell ref="G33:J33"/>
    <mergeCell ref="B44:J44"/>
    <mergeCell ref="B48:J48"/>
    <mergeCell ref="F49:J49"/>
    <mergeCell ref="F50:J50"/>
    <mergeCell ref="F51:J51"/>
    <mergeCell ref="B41:E41"/>
    <mergeCell ref="B42:E42"/>
    <mergeCell ref="B43:E43"/>
    <mergeCell ref="D34:E34"/>
    <mergeCell ref="D35:E35"/>
    <mergeCell ref="D36:E36"/>
    <mergeCell ref="D37:E37"/>
    <mergeCell ref="D38:E38"/>
    <mergeCell ref="A39:J39"/>
    <mergeCell ref="B40:J40"/>
    <mergeCell ref="F41:J41"/>
    <mergeCell ref="F42:J42"/>
    <mergeCell ref="F43:J43"/>
    <mergeCell ref="B49:E49"/>
    <mergeCell ref="B50:E50"/>
    <mergeCell ref="B51:E51"/>
    <mergeCell ref="B45:E45"/>
    <mergeCell ref="B46:E46"/>
    <mergeCell ref="B47:E47"/>
    <mergeCell ref="F45:J45"/>
    <mergeCell ref="F46:J46"/>
    <mergeCell ref="F47:J47"/>
    <mergeCell ref="B57:E57"/>
    <mergeCell ref="B58:E58"/>
    <mergeCell ref="B59:E59"/>
    <mergeCell ref="B53:E53"/>
    <mergeCell ref="B54:E54"/>
    <mergeCell ref="B55:E55"/>
    <mergeCell ref="B52:J52"/>
    <mergeCell ref="F53:J53"/>
    <mergeCell ref="F54:J54"/>
    <mergeCell ref="F55:J55"/>
    <mergeCell ref="B56:J56"/>
    <mergeCell ref="F57:J57"/>
    <mergeCell ref="F58:J58"/>
    <mergeCell ref="F59:J59"/>
    <mergeCell ref="B65:E65"/>
    <mergeCell ref="B66:E66"/>
    <mergeCell ref="B67:E67"/>
    <mergeCell ref="B61:E61"/>
    <mergeCell ref="B62:E62"/>
    <mergeCell ref="B63:E63"/>
    <mergeCell ref="B60:J60"/>
    <mergeCell ref="F61:J61"/>
    <mergeCell ref="F62:J62"/>
    <mergeCell ref="F63:J63"/>
    <mergeCell ref="B64:J64"/>
    <mergeCell ref="F65:J65"/>
    <mergeCell ref="F66:J66"/>
    <mergeCell ref="F67:J67"/>
    <mergeCell ref="D33:E33"/>
    <mergeCell ref="C28:C31"/>
    <mergeCell ref="D18:E18"/>
    <mergeCell ref="D30:E30"/>
    <mergeCell ref="B28:B31"/>
    <mergeCell ref="A28:A31"/>
    <mergeCell ref="D17:E17"/>
    <mergeCell ref="A16:A19"/>
    <mergeCell ref="B16:B19"/>
    <mergeCell ref="C16:C19"/>
    <mergeCell ref="A20:A23"/>
    <mergeCell ref="B20:B23"/>
    <mergeCell ref="C20:C23"/>
    <mergeCell ref="B24:B27"/>
    <mergeCell ref="C24:C27"/>
    <mergeCell ref="A24:A27"/>
    <mergeCell ref="D25:E25"/>
    <mergeCell ref="D27:E27"/>
    <mergeCell ref="D28:E28"/>
    <mergeCell ref="D29:E29"/>
    <mergeCell ref="D31:E31"/>
    <mergeCell ref="D20:E20"/>
    <mergeCell ref="D19:E19"/>
    <mergeCell ref="D21:E21"/>
  </mergeCells>
  <phoneticPr fontId="8" type="noConversion"/>
  <dataValidations count="1">
    <dataValidation type="list" allowBlank="1" showInputMessage="1" showErrorMessage="1" sqref="D18 D16:E17 D19:E29 D31:E31 D30">
      <formula1>"Kuantitas,Kualitas,Waktu,Biaya"</formula1>
    </dataValidation>
  </dataValidations>
  <printOptions horizontalCentered="1"/>
  <pageMargins left="0.511811023622047" right="0.31496062992126" top="0.31496062992126" bottom="0.47244094488188998" header="0.31496062992126" footer="0.31496062992126"/>
  <pageSetup paperSize="5" scale="70" orientation="portrait" horizontalDpi="4294967293" r:id="rId1"/>
  <customProperties>
    <customPr name="LastActive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FF00"/>
    <pageSetUpPr fitToPage="1"/>
  </sheetPr>
  <dimension ref="A1:K34"/>
  <sheetViews>
    <sheetView showGridLines="0" topLeftCell="A21" zoomScale="120" zoomScaleNormal="120" workbookViewId="0">
      <selection activeCell="B23" sqref="B23:K23"/>
    </sheetView>
  </sheetViews>
  <sheetFormatPr defaultRowHeight="15" x14ac:dyDescent="0.25"/>
  <cols>
    <col min="1" max="1" width="4.5703125" customWidth="1"/>
    <col min="11" max="11" width="15" customWidth="1"/>
  </cols>
  <sheetData>
    <row r="1" spans="1:11" x14ac:dyDescent="0.25">
      <c r="A1" s="530" t="s">
        <v>128</v>
      </c>
      <c r="B1" s="530"/>
      <c r="C1" s="530"/>
      <c r="D1" s="530"/>
      <c r="E1" s="530"/>
      <c r="F1" s="530"/>
      <c r="G1" s="530"/>
      <c r="H1" s="530"/>
      <c r="I1" s="530"/>
      <c r="J1" s="530"/>
      <c r="K1" s="530"/>
    </row>
    <row r="3" spans="1:11" x14ac:dyDescent="0.25">
      <c r="A3" s="17" t="str">
        <f>'DATA PEGAWAI'!C4</f>
        <v>PEMERINTAH KABUPATEN BLITAR</v>
      </c>
      <c r="B3" s="17"/>
      <c r="G3" t="str">
        <f>"Periode Penilaian : "&amp;'DATA PEGAWAI'!$C$5&amp;" "&amp;'DATA PEGAWAI'!$C$6</f>
        <v>Periode Penilaian : 01 Januari s/d 31 Desember 2022</v>
      </c>
    </row>
    <row r="4" spans="1:11" x14ac:dyDescent="0.25">
      <c r="A4" s="503" t="s">
        <v>129</v>
      </c>
      <c r="B4" s="503"/>
      <c r="C4" s="503"/>
      <c r="D4" s="503"/>
      <c r="E4" s="503"/>
      <c r="F4" s="503"/>
      <c r="G4" s="503"/>
      <c r="H4" s="503"/>
      <c r="I4" s="503"/>
      <c r="J4" s="503"/>
      <c r="K4" s="503"/>
    </row>
    <row r="5" spans="1:11" s="16" customFormat="1" ht="33.75" customHeight="1" x14ac:dyDescent="0.25">
      <c r="A5" s="19">
        <v>1</v>
      </c>
      <c r="B5" s="483" t="s">
        <v>455</v>
      </c>
      <c r="C5" s="483"/>
      <c r="D5" s="483"/>
      <c r="E5" s="483"/>
      <c r="F5" s="483"/>
      <c r="G5" s="483"/>
      <c r="H5" s="483"/>
      <c r="I5" s="483"/>
      <c r="J5" s="483"/>
      <c r="K5" s="483"/>
    </row>
    <row r="6" spans="1:11" s="16" customFormat="1" ht="27.75" customHeight="1" x14ac:dyDescent="0.25">
      <c r="A6" s="19">
        <v>2</v>
      </c>
      <c r="B6" s="483" t="s">
        <v>453</v>
      </c>
      <c r="C6" s="483"/>
      <c r="D6" s="483"/>
      <c r="E6" s="483"/>
      <c r="F6" s="483"/>
      <c r="G6" s="483"/>
      <c r="H6" s="483"/>
      <c r="I6" s="483"/>
      <c r="J6" s="483"/>
      <c r="K6" s="483"/>
    </row>
    <row r="7" spans="1:11" s="16" customFormat="1" ht="27.75" customHeight="1" x14ac:dyDescent="0.25">
      <c r="A7" s="366">
        <v>3</v>
      </c>
      <c r="B7" s="483" t="s">
        <v>454</v>
      </c>
      <c r="C7" s="483"/>
      <c r="D7" s="483"/>
      <c r="E7" s="483"/>
      <c r="F7" s="483"/>
      <c r="G7" s="483"/>
      <c r="H7" s="483"/>
      <c r="I7" s="483"/>
      <c r="J7" s="483"/>
      <c r="K7" s="483"/>
    </row>
    <row r="8" spans="1:11" s="16" customFormat="1" ht="27.75" hidden="1" customHeight="1" x14ac:dyDescent="0.25">
      <c r="A8" s="19"/>
      <c r="B8" s="483"/>
      <c r="C8" s="483"/>
      <c r="D8" s="483"/>
      <c r="E8" s="483"/>
      <c r="F8" s="483"/>
      <c r="G8" s="483"/>
      <c r="H8" s="483"/>
      <c r="I8" s="483"/>
      <c r="J8" s="483"/>
      <c r="K8" s="483"/>
    </row>
    <row r="9" spans="1:11" s="16" customFormat="1" ht="27.75" hidden="1" customHeight="1" x14ac:dyDescent="0.25">
      <c r="A9" s="19"/>
      <c r="B9" s="483"/>
      <c r="C9" s="483"/>
      <c r="D9" s="483"/>
      <c r="E9" s="483"/>
      <c r="F9" s="483"/>
      <c r="G9" s="483"/>
      <c r="H9" s="483"/>
      <c r="I9" s="483"/>
      <c r="J9" s="483"/>
      <c r="K9" s="483"/>
    </row>
    <row r="10" spans="1:11" s="16" customFormat="1" ht="27.75" hidden="1" customHeight="1" x14ac:dyDescent="0.25">
      <c r="A10" s="19"/>
      <c r="B10" s="483"/>
      <c r="C10" s="483"/>
      <c r="D10" s="483"/>
      <c r="E10" s="483"/>
      <c r="F10" s="483"/>
      <c r="G10" s="483"/>
      <c r="H10" s="483"/>
      <c r="I10" s="483"/>
      <c r="J10" s="483"/>
      <c r="K10" s="483"/>
    </row>
    <row r="11" spans="1:11" s="16" customFormat="1" ht="27.75" hidden="1" customHeight="1" x14ac:dyDescent="0.25">
      <c r="A11" s="19"/>
      <c r="B11" s="483"/>
      <c r="C11" s="483"/>
      <c r="D11" s="483"/>
      <c r="E11" s="483"/>
      <c r="F11" s="483"/>
      <c r="G11" s="483"/>
      <c r="H11" s="483"/>
      <c r="I11" s="483"/>
      <c r="J11" s="483"/>
      <c r="K11" s="483"/>
    </row>
    <row r="12" spans="1:11" s="16" customFormat="1" ht="27.75" hidden="1" customHeight="1" x14ac:dyDescent="0.25">
      <c r="A12" s="19"/>
      <c r="B12" s="483"/>
      <c r="C12" s="483"/>
      <c r="D12" s="483"/>
      <c r="E12" s="483"/>
      <c r="F12" s="483"/>
      <c r="G12" s="483"/>
      <c r="H12" s="483"/>
      <c r="I12" s="483"/>
      <c r="J12" s="483"/>
      <c r="K12" s="483"/>
    </row>
    <row r="13" spans="1:11" s="16" customFormat="1" ht="27.75" hidden="1" customHeight="1" x14ac:dyDescent="0.25">
      <c r="A13" s="19"/>
      <c r="B13" s="483"/>
      <c r="C13" s="483"/>
      <c r="D13" s="483"/>
      <c r="E13" s="483"/>
      <c r="F13" s="483"/>
      <c r="G13" s="483"/>
      <c r="H13" s="483"/>
      <c r="I13" s="483"/>
      <c r="J13" s="483"/>
      <c r="K13" s="483"/>
    </row>
    <row r="14" spans="1:11" s="16" customFormat="1" ht="27.75" hidden="1" customHeight="1" x14ac:dyDescent="0.25">
      <c r="A14" s="19"/>
      <c r="B14" s="483"/>
      <c r="C14" s="483"/>
      <c r="D14" s="483"/>
      <c r="E14" s="483"/>
      <c r="F14" s="483"/>
      <c r="G14" s="483"/>
      <c r="H14" s="483"/>
      <c r="I14" s="483"/>
      <c r="J14" s="483"/>
      <c r="K14" s="483"/>
    </row>
    <row r="15" spans="1:11" x14ac:dyDescent="0.25">
      <c r="A15" s="503" t="s">
        <v>130</v>
      </c>
      <c r="B15" s="503"/>
      <c r="C15" s="503"/>
      <c r="D15" s="503"/>
      <c r="E15" s="503"/>
      <c r="F15" s="503"/>
      <c r="G15" s="503"/>
      <c r="H15" s="503"/>
      <c r="I15" s="503"/>
      <c r="J15" s="503"/>
      <c r="K15" s="503"/>
    </row>
    <row r="16" spans="1:11" s="16" customFormat="1" ht="37.5" customHeight="1" x14ac:dyDescent="0.25">
      <c r="A16" s="19">
        <v>1</v>
      </c>
      <c r="B16" s="483" t="s">
        <v>508</v>
      </c>
      <c r="C16" s="483"/>
      <c r="D16" s="483"/>
      <c r="E16" s="483"/>
      <c r="F16" s="483"/>
      <c r="G16" s="483"/>
      <c r="H16" s="483"/>
      <c r="I16" s="483"/>
      <c r="J16" s="483"/>
      <c r="K16" s="483"/>
    </row>
    <row r="17" spans="1:11" s="16" customFormat="1" ht="37.5" customHeight="1" x14ac:dyDescent="0.25">
      <c r="A17" s="19">
        <v>2</v>
      </c>
      <c r="B17" s="483"/>
      <c r="C17" s="483"/>
      <c r="D17" s="483"/>
      <c r="E17" s="483"/>
      <c r="F17" s="483"/>
      <c r="G17" s="483"/>
      <c r="H17" s="483"/>
      <c r="I17" s="483"/>
      <c r="J17" s="483"/>
      <c r="K17" s="483"/>
    </row>
    <row r="18" spans="1:11" s="16" customFormat="1" ht="37.5" hidden="1" customHeight="1" x14ac:dyDescent="0.25">
      <c r="A18" s="19"/>
      <c r="B18" s="483"/>
      <c r="C18" s="483"/>
      <c r="D18" s="483"/>
      <c r="E18" s="483"/>
      <c r="F18" s="483"/>
      <c r="G18" s="483"/>
      <c r="H18" s="483"/>
      <c r="I18" s="483"/>
      <c r="J18" s="483"/>
      <c r="K18" s="483"/>
    </row>
    <row r="19" spans="1:11" s="16" customFormat="1" ht="37.5" hidden="1" customHeight="1" x14ac:dyDescent="0.25">
      <c r="A19" s="19"/>
      <c r="B19" s="483"/>
      <c r="C19" s="483"/>
      <c r="D19" s="483"/>
      <c r="E19" s="483"/>
      <c r="F19" s="483"/>
      <c r="G19" s="483"/>
      <c r="H19" s="483"/>
      <c r="I19" s="483"/>
      <c r="J19" s="483"/>
      <c r="K19" s="483"/>
    </row>
    <row r="20" spans="1:11" s="16" customFormat="1" ht="37.5" hidden="1" customHeight="1" x14ac:dyDescent="0.25">
      <c r="A20" s="19"/>
      <c r="B20" s="483"/>
      <c r="C20" s="483"/>
      <c r="D20" s="483"/>
      <c r="E20" s="483"/>
      <c r="F20" s="483"/>
      <c r="G20" s="483"/>
      <c r="H20" s="483"/>
      <c r="I20" s="483"/>
      <c r="J20" s="483"/>
      <c r="K20" s="483"/>
    </row>
    <row r="21" spans="1:11" x14ac:dyDescent="0.25">
      <c r="A21" s="503" t="s">
        <v>131</v>
      </c>
      <c r="B21" s="503"/>
      <c r="C21" s="503"/>
      <c r="D21" s="503"/>
      <c r="E21" s="503"/>
      <c r="F21" s="503"/>
      <c r="G21" s="503"/>
      <c r="H21" s="503"/>
      <c r="I21" s="503"/>
      <c r="J21" s="503"/>
      <c r="K21" s="503"/>
    </row>
    <row r="22" spans="1:11" s="16" customFormat="1" ht="42" customHeight="1" x14ac:dyDescent="0.25">
      <c r="A22" s="19">
        <v>1</v>
      </c>
      <c r="B22" s="483" t="s">
        <v>466</v>
      </c>
      <c r="C22" s="483"/>
      <c r="D22" s="483"/>
      <c r="E22" s="483"/>
      <c r="F22" s="483"/>
      <c r="G22" s="483"/>
      <c r="H22" s="483"/>
      <c r="I22" s="483"/>
      <c r="J22" s="483"/>
      <c r="K22" s="483"/>
    </row>
    <row r="23" spans="1:11" s="16" customFormat="1" ht="31.5" customHeight="1" x14ac:dyDescent="0.25">
      <c r="A23" s="19">
        <v>2</v>
      </c>
      <c r="B23" s="483" t="s">
        <v>451</v>
      </c>
      <c r="C23" s="483"/>
      <c r="D23" s="483"/>
      <c r="E23" s="483"/>
      <c r="F23" s="483"/>
      <c r="G23" s="483"/>
      <c r="H23" s="483"/>
      <c r="I23" s="483"/>
      <c r="J23" s="483"/>
      <c r="K23" s="483"/>
    </row>
    <row r="24" spans="1:11" s="16" customFormat="1" ht="27.75" customHeight="1" x14ac:dyDescent="0.25">
      <c r="A24" s="19"/>
      <c r="B24" s="483"/>
      <c r="C24" s="483"/>
      <c r="D24" s="483"/>
      <c r="E24" s="483"/>
      <c r="F24" s="483"/>
      <c r="G24" s="483"/>
      <c r="H24" s="483"/>
      <c r="I24" s="483"/>
      <c r="J24" s="483"/>
      <c r="K24" s="483"/>
    </row>
    <row r="25" spans="1:11" s="16" customFormat="1" ht="27.75" customHeight="1" x14ac:dyDescent="0.25">
      <c r="A25" s="19"/>
      <c r="B25" s="483"/>
      <c r="C25" s="483"/>
      <c r="D25" s="483"/>
      <c r="E25" s="483"/>
      <c r="F25" s="483"/>
      <c r="G25" s="483"/>
      <c r="H25" s="483"/>
      <c r="I25" s="483"/>
      <c r="J25" s="483"/>
      <c r="K25" s="483"/>
    </row>
    <row r="26" spans="1:11" s="16" customFormat="1" ht="27.75" customHeight="1" x14ac:dyDescent="0.25">
      <c r="A26" s="19"/>
      <c r="B26" s="484"/>
      <c r="C26" s="484"/>
      <c r="D26" s="484"/>
      <c r="E26" s="484"/>
      <c r="F26" s="484"/>
      <c r="G26" s="484"/>
      <c r="H26" s="484"/>
      <c r="I26" s="484"/>
      <c r="J26" s="484"/>
      <c r="K26" s="484"/>
    </row>
    <row r="28" spans="1:11" x14ac:dyDescent="0.25">
      <c r="H28" t="s">
        <v>494</v>
      </c>
    </row>
    <row r="29" spans="1:11" x14ac:dyDescent="0.25">
      <c r="C29" t="s">
        <v>91</v>
      </c>
      <c r="H29" t="s">
        <v>92</v>
      </c>
    </row>
    <row r="33" spans="3:8" x14ac:dyDescent="0.25">
      <c r="C33" s="31" t="str">
        <f>'DATA PEGAWAI'!H5</f>
        <v>MACHSUS, S.Sos.</v>
      </c>
      <c r="H33" s="31" t="str">
        <f>'DATA PEGAWAI'!H12</f>
        <v>DANY MUSAFA KAMIL, S. Sos. MM.</v>
      </c>
    </row>
    <row r="34" spans="3:8" x14ac:dyDescent="0.25">
      <c r="C34" t="str">
        <f>"NIP. "&amp;'DATA PEGAWAI'!H6</f>
        <v>NIP. 19670913 200701 1 023</v>
      </c>
      <c r="H34" t="str">
        <f>"NIP. "&amp;'DATA PEGAWAI'!H13</f>
        <v>NIP. 19800104 200312 1 008</v>
      </c>
    </row>
  </sheetData>
  <mergeCells count="24">
    <mergeCell ref="B24:K24"/>
    <mergeCell ref="B25:K25"/>
    <mergeCell ref="B14:K14"/>
    <mergeCell ref="B17:K17"/>
    <mergeCell ref="B18:K18"/>
    <mergeCell ref="B19:K19"/>
    <mergeCell ref="A21:K21"/>
    <mergeCell ref="B22:K22"/>
    <mergeCell ref="B6:K6"/>
    <mergeCell ref="B26:K26"/>
    <mergeCell ref="A1:K1"/>
    <mergeCell ref="A4:K4"/>
    <mergeCell ref="B5:K5"/>
    <mergeCell ref="B7:K7"/>
    <mergeCell ref="A15:K15"/>
    <mergeCell ref="B16:K16"/>
    <mergeCell ref="B8:K8"/>
    <mergeCell ref="B9:K9"/>
    <mergeCell ref="B10:K10"/>
    <mergeCell ref="B11:K11"/>
    <mergeCell ref="B12:K12"/>
    <mergeCell ref="B13:K13"/>
    <mergeCell ref="B20:K20"/>
    <mergeCell ref="B23:K23"/>
  </mergeCells>
  <printOptions horizontalCentered="1"/>
  <pageMargins left="0.70866141732283472" right="0.70866141732283472" top="0.74803149606299213" bottom="0.74803149606299213" header="0.31496062992125984" footer="0.31496062992125984"/>
  <pageSetup paperSize="256" scale="95" orientation="landscape" horizontalDpi="4294967293" r:id="rId1"/>
  <customProperties>
    <customPr name="LastActive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39997558519241921"/>
    <pageSetUpPr fitToPage="1"/>
  </sheetPr>
  <dimension ref="A1:J125"/>
  <sheetViews>
    <sheetView showGridLines="0" showZeros="0" topLeftCell="A111" zoomScale="85" zoomScaleNormal="85" workbookViewId="0">
      <selection activeCell="G137" sqref="G137"/>
    </sheetView>
  </sheetViews>
  <sheetFormatPr defaultRowHeight="15" x14ac:dyDescent="0.25"/>
  <cols>
    <col min="1" max="1" width="4.5703125" customWidth="1"/>
    <col min="2" max="2" width="33.42578125" style="17" customWidth="1"/>
    <col min="3" max="3" width="38.28515625" customWidth="1"/>
    <col min="4" max="4" width="10.42578125" customWidth="1"/>
    <col min="5" max="5" width="4.140625" customWidth="1"/>
    <col min="6" max="6" width="38.42578125" customWidth="1"/>
    <col min="7" max="10" width="15.7109375" customWidth="1"/>
  </cols>
  <sheetData>
    <row r="1" spans="1:10" x14ac:dyDescent="0.25">
      <c r="A1" s="530" t="s">
        <v>469</v>
      </c>
      <c r="B1" s="530"/>
      <c r="C1" s="530"/>
      <c r="D1" s="530"/>
      <c r="E1" s="530"/>
      <c r="F1" s="530"/>
      <c r="G1" s="530"/>
      <c r="H1" s="530"/>
    </row>
    <row r="2" spans="1:10" x14ac:dyDescent="0.25">
      <c r="A2" s="530" t="s">
        <v>35</v>
      </c>
      <c r="B2" s="530"/>
      <c r="C2" s="530"/>
      <c r="D2" s="530"/>
      <c r="E2" s="530"/>
      <c r="F2" s="530"/>
      <c r="G2" s="530"/>
      <c r="H2" s="530"/>
    </row>
    <row r="3" spans="1:10" x14ac:dyDescent="0.25">
      <c r="A3" s="530" t="s">
        <v>37</v>
      </c>
      <c r="B3" s="530"/>
      <c r="C3" s="530"/>
      <c r="D3" s="530"/>
      <c r="E3" s="530"/>
      <c r="F3" s="530"/>
      <c r="G3" s="530"/>
      <c r="H3" s="530"/>
    </row>
    <row r="5" spans="1:10" x14ac:dyDescent="0.25">
      <c r="A5" s="17" t="str">
        <f>'DATA PEGAWAI'!C4</f>
        <v>PEMERINTAH KABUPATEN BLITAR</v>
      </c>
      <c r="E5" t="s">
        <v>470</v>
      </c>
    </row>
    <row r="6" spans="1:10" x14ac:dyDescent="0.25">
      <c r="A6" s="288" t="s">
        <v>40</v>
      </c>
      <c r="B6" s="531" t="s">
        <v>3</v>
      </c>
      <c r="C6" s="531"/>
      <c r="D6" s="531"/>
      <c r="E6" s="288" t="s">
        <v>40</v>
      </c>
      <c r="F6" s="541" t="s">
        <v>14</v>
      </c>
      <c r="G6" s="542"/>
      <c r="H6" s="542"/>
      <c r="I6" s="542"/>
      <c r="J6" s="542"/>
    </row>
    <row r="7" spans="1:10" ht="15" customHeight="1" x14ac:dyDescent="0.25">
      <c r="A7" s="294">
        <v>1</v>
      </c>
      <c r="B7" s="295" t="s">
        <v>41</v>
      </c>
      <c r="C7" s="525" t="str">
        <f>'DATA PEGAWAI'!H5</f>
        <v>MACHSUS, S.Sos.</v>
      </c>
      <c r="D7" s="526"/>
      <c r="E7" s="294">
        <v>1</v>
      </c>
      <c r="F7" s="294" t="s">
        <v>41</v>
      </c>
      <c r="G7" s="543" t="str">
        <f>'DATA PEGAWAI'!H12</f>
        <v>DANY MUSAFA KAMIL, S. Sos. MM.</v>
      </c>
      <c r="H7" s="543"/>
      <c r="I7" s="543"/>
      <c r="J7" s="543"/>
    </row>
    <row r="8" spans="1:10" ht="15" customHeight="1" x14ac:dyDescent="0.25">
      <c r="A8" s="294">
        <v>2</v>
      </c>
      <c r="B8" s="295" t="s">
        <v>9</v>
      </c>
      <c r="C8" s="525" t="str">
        <f>'DATA PEGAWAI'!H6</f>
        <v>19670913 200701 1 023</v>
      </c>
      <c r="D8" s="526"/>
      <c r="E8" s="294">
        <v>2</v>
      </c>
      <c r="F8" s="294" t="s">
        <v>9</v>
      </c>
      <c r="G8" s="525" t="str">
        <f>'DATA PEGAWAI'!H13</f>
        <v>19800104 200312 1 008</v>
      </c>
      <c r="H8" s="525"/>
      <c r="I8" s="525"/>
      <c r="J8" s="525"/>
    </row>
    <row r="9" spans="1:10" ht="15" customHeight="1" x14ac:dyDescent="0.25">
      <c r="A9" s="294">
        <v>3</v>
      </c>
      <c r="B9" s="295" t="s">
        <v>42</v>
      </c>
      <c r="C9" s="525" t="str">
        <f>'DATA PEGAWAI'!H7</f>
        <v>Penata Muda Tk. I (III/b)</v>
      </c>
      <c r="D9" s="526"/>
      <c r="E9" s="294">
        <v>3</v>
      </c>
      <c r="F9" s="294" t="s">
        <v>42</v>
      </c>
      <c r="G9" s="525" t="str">
        <f>'DATA PEGAWAI'!H14</f>
        <v>Pembina (IV/a)</v>
      </c>
      <c r="H9" s="525"/>
      <c r="I9" s="525"/>
      <c r="J9" s="525"/>
    </row>
    <row r="10" spans="1:10" s="16" customFormat="1" ht="30" customHeight="1" x14ac:dyDescent="0.25">
      <c r="A10" s="19">
        <v>4</v>
      </c>
      <c r="B10" s="20" t="s">
        <v>43</v>
      </c>
      <c r="C10" s="495" t="str">
        <f>'DATA PEGAWAI'!H8</f>
        <v>Kasubbag Penyusunan Program dan Keuangan</v>
      </c>
      <c r="D10" s="483"/>
      <c r="E10" s="19">
        <v>4</v>
      </c>
      <c r="F10" s="19" t="s">
        <v>43</v>
      </c>
      <c r="G10" s="495" t="str">
        <f>'DATA PEGAWAI'!H15</f>
        <v>Sekretaris Kecamatan</v>
      </c>
      <c r="H10" s="495"/>
      <c r="I10" s="495"/>
      <c r="J10" s="495"/>
    </row>
    <row r="11" spans="1:10" s="16" customFormat="1" ht="30" customHeight="1" x14ac:dyDescent="0.25">
      <c r="A11" s="19">
        <v>5</v>
      </c>
      <c r="B11" s="20" t="s">
        <v>44</v>
      </c>
      <c r="C11" s="495" t="str">
        <f>'DATA PEGAWAI'!H9</f>
        <v>Kecamatan Ponggok</v>
      </c>
      <c r="D11" s="483"/>
      <c r="E11" s="19">
        <v>5</v>
      </c>
      <c r="F11" s="19" t="s">
        <v>44</v>
      </c>
      <c r="G11" s="495" t="str">
        <f>'DATA PEGAWAI'!H16</f>
        <v>Kecamatan Ponggok</v>
      </c>
      <c r="H11" s="495"/>
      <c r="I11" s="495"/>
      <c r="J11" s="495"/>
    </row>
    <row r="12" spans="1:10" x14ac:dyDescent="0.25">
      <c r="A12" s="527" t="s">
        <v>45</v>
      </c>
      <c r="B12" s="528"/>
      <c r="C12" s="528"/>
      <c r="D12" s="528"/>
      <c r="E12" s="528"/>
      <c r="F12" s="528"/>
      <c r="G12" s="528"/>
      <c r="H12" s="528"/>
      <c r="I12" s="528"/>
      <c r="J12" s="529"/>
    </row>
    <row r="13" spans="1:10" ht="30" customHeight="1" x14ac:dyDescent="0.25">
      <c r="A13" s="523" t="s">
        <v>40</v>
      </c>
      <c r="B13" s="517" t="s">
        <v>46</v>
      </c>
      <c r="C13" s="517" t="s">
        <v>47</v>
      </c>
      <c r="D13" s="519" t="s">
        <v>48</v>
      </c>
      <c r="E13" s="520"/>
      <c r="F13" s="523" t="s">
        <v>49</v>
      </c>
      <c r="G13" s="508" t="s">
        <v>50</v>
      </c>
      <c r="H13" s="509"/>
      <c r="I13" s="509"/>
      <c r="J13" s="510"/>
    </row>
    <row r="14" spans="1:10" s="293" customFormat="1" x14ac:dyDescent="0.25">
      <c r="A14" s="524"/>
      <c r="B14" s="518"/>
      <c r="C14" s="518"/>
      <c r="D14" s="521"/>
      <c r="E14" s="522"/>
      <c r="F14" s="524"/>
      <c r="G14" s="506" t="s">
        <v>440</v>
      </c>
      <c r="H14" s="507"/>
      <c r="I14" s="506" t="s">
        <v>439</v>
      </c>
      <c r="J14" s="507"/>
    </row>
    <row r="15" spans="1:10" x14ac:dyDescent="0.25">
      <c r="A15" s="23" t="s">
        <v>51</v>
      </c>
      <c r="B15" s="23" t="s">
        <v>52</v>
      </c>
      <c r="C15" s="23" t="s">
        <v>53</v>
      </c>
      <c r="D15" s="504" t="s">
        <v>54</v>
      </c>
      <c r="E15" s="505"/>
      <c r="F15" s="23" t="s">
        <v>55</v>
      </c>
      <c r="G15" s="504" t="s">
        <v>56</v>
      </c>
      <c r="H15" s="511"/>
      <c r="I15" s="511"/>
      <c r="J15" s="505"/>
    </row>
    <row r="16" spans="1:10" x14ac:dyDescent="0.25">
      <c r="A16" s="512" t="s">
        <v>57</v>
      </c>
      <c r="B16" s="539"/>
      <c r="C16" s="539"/>
      <c r="D16" s="513"/>
      <c r="E16" s="513"/>
      <c r="F16" s="513"/>
      <c r="G16" s="513"/>
      <c r="H16" s="513"/>
      <c r="I16" s="513"/>
      <c r="J16" s="514"/>
    </row>
    <row r="17" spans="1:10" ht="47.25" customHeight="1" x14ac:dyDescent="0.25">
      <c r="A17" s="303">
        <v>1</v>
      </c>
      <c r="B17" s="304" t="s">
        <v>475</v>
      </c>
      <c r="C17" s="491" t="s">
        <v>476</v>
      </c>
      <c r="D17" s="540" t="s">
        <v>58</v>
      </c>
      <c r="E17" s="486"/>
      <c r="F17" s="297" t="s">
        <v>478</v>
      </c>
      <c r="G17" s="349">
        <v>95</v>
      </c>
      <c r="H17" s="350" t="s">
        <v>212</v>
      </c>
      <c r="I17" s="351">
        <v>100</v>
      </c>
      <c r="J17" s="350" t="s">
        <v>212</v>
      </c>
    </row>
    <row r="18" spans="1:10" ht="48.75" customHeight="1" x14ac:dyDescent="0.25">
      <c r="A18" s="309"/>
      <c r="B18" s="296"/>
      <c r="C18" s="492"/>
      <c r="D18" s="540" t="s">
        <v>59</v>
      </c>
      <c r="E18" s="486"/>
      <c r="F18" s="370" t="s">
        <v>480</v>
      </c>
      <c r="G18" s="352">
        <v>7</v>
      </c>
      <c r="H18" s="357" t="s">
        <v>482</v>
      </c>
      <c r="I18" s="352">
        <v>8</v>
      </c>
      <c r="J18" s="357" t="s">
        <v>482</v>
      </c>
    </row>
    <row r="19" spans="1:10" ht="24" customHeight="1" x14ac:dyDescent="0.25">
      <c r="A19" s="343"/>
      <c r="B19" s="296"/>
      <c r="C19" s="492"/>
      <c r="D19" s="481" t="s">
        <v>441</v>
      </c>
      <c r="E19" s="482"/>
      <c r="F19" s="371" t="s">
        <v>443</v>
      </c>
      <c r="G19" s="368">
        <v>5</v>
      </c>
      <c r="H19" s="372" t="s">
        <v>483</v>
      </c>
      <c r="I19" s="373">
        <v>6</v>
      </c>
      <c r="J19" s="372" t="s">
        <v>483</v>
      </c>
    </row>
    <row r="20" spans="1:10" ht="49.5" customHeight="1" x14ac:dyDescent="0.25">
      <c r="A20" s="303">
        <v>2</v>
      </c>
      <c r="B20" s="303" t="s">
        <v>475</v>
      </c>
      <c r="C20" s="491" t="s">
        <v>477</v>
      </c>
      <c r="D20" s="481" t="s">
        <v>58</v>
      </c>
      <c r="E20" s="482"/>
      <c r="F20" s="345" t="s">
        <v>479</v>
      </c>
      <c r="G20" s="349">
        <v>95</v>
      </c>
      <c r="H20" s="350" t="s">
        <v>212</v>
      </c>
      <c r="I20" s="351">
        <v>100</v>
      </c>
      <c r="J20" s="350" t="s">
        <v>212</v>
      </c>
    </row>
    <row r="21" spans="1:10" ht="46.5" customHeight="1" x14ac:dyDescent="0.25">
      <c r="A21" s="309"/>
      <c r="B21" s="309"/>
      <c r="C21" s="492"/>
      <c r="D21" s="481" t="s">
        <v>59</v>
      </c>
      <c r="E21" s="482"/>
      <c r="F21" s="369" t="s">
        <v>481</v>
      </c>
      <c r="G21" s="352">
        <v>1</v>
      </c>
      <c r="H21" s="353" t="s">
        <v>452</v>
      </c>
      <c r="I21" s="352">
        <v>2</v>
      </c>
      <c r="J21" s="353" t="s">
        <v>452</v>
      </c>
    </row>
    <row r="22" spans="1:10" x14ac:dyDescent="0.25">
      <c r="A22" s="297"/>
      <c r="B22" s="297"/>
      <c r="C22" s="493"/>
      <c r="D22" s="481" t="s">
        <v>441</v>
      </c>
      <c r="E22" s="482"/>
      <c r="F22" s="339" t="s">
        <v>444</v>
      </c>
      <c r="G22" s="354">
        <v>5</v>
      </c>
      <c r="H22" s="355" t="s">
        <v>483</v>
      </c>
      <c r="I22" s="356">
        <v>6</v>
      </c>
      <c r="J22" s="357" t="s">
        <v>483</v>
      </c>
    </row>
    <row r="23" spans="1:10" x14ac:dyDescent="0.25">
      <c r="A23" s="488">
        <v>3</v>
      </c>
      <c r="B23" s="536"/>
      <c r="C23" s="491"/>
      <c r="D23" s="481"/>
      <c r="E23" s="482"/>
      <c r="F23" s="345"/>
      <c r="G23" s="349"/>
      <c r="H23" s="350"/>
      <c r="I23" s="351"/>
      <c r="J23" s="350"/>
    </row>
    <row r="24" spans="1:10" ht="14.25" customHeight="1" x14ac:dyDescent="0.25">
      <c r="A24" s="489"/>
      <c r="B24" s="537"/>
      <c r="C24" s="492"/>
      <c r="D24" s="481"/>
      <c r="E24" s="482"/>
      <c r="F24" s="284"/>
      <c r="G24" s="352"/>
      <c r="H24" s="353"/>
      <c r="I24" s="352"/>
      <c r="J24" s="353"/>
    </row>
    <row r="25" spans="1:10" x14ac:dyDescent="0.25">
      <c r="A25" s="490"/>
      <c r="B25" s="538"/>
      <c r="C25" s="493"/>
      <c r="D25" s="481"/>
      <c r="E25" s="482"/>
      <c r="F25" s="339"/>
      <c r="G25" s="354"/>
      <c r="H25" s="355"/>
      <c r="I25" s="356"/>
      <c r="J25" s="357"/>
    </row>
    <row r="26" spans="1:10" ht="13.5" customHeight="1" x14ac:dyDescent="0.25">
      <c r="A26" s="484">
        <v>4</v>
      </c>
      <c r="B26" s="536"/>
      <c r="C26" s="303"/>
      <c r="D26" s="481"/>
      <c r="E26" s="482"/>
      <c r="F26" s="345"/>
      <c r="G26" s="349"/>
      <c r="H26" s="350"/>
      <c r="I26" s="351"/>
      <c r="J26" s="350"/>
    </row>
    <row r="27" spans="1:10" x14ac:dyDescent="0.25">
      <c r="A27" s="484"/>
      <c r="B27" s="537"/>
      <c r="C27" s="309"/>
      <c r="D27" s="481"/>
      <c r="E27" s="482"/>
      <c r="F27" s="284"/>
      <c r="G27" s="352"/>
      <c r="H27" s="353"/>
      <c r="I27" s="352"/>
      <c r="J27" s="353"/>
    </row>
    <row r="28" spans="1:10" x14ac:dyDescent="0.25">
      <c r="A28" s="484"/>
      <c r="B28" s="538"/>
      <c r="C28" s="297"/>
      <c r="D28" s="481"/>
      <c r="E28" s="482"/>
      <c r="F28" s="339"/>
      <c r="G28" s="354"/>
      <c r="H28" s="355"/>
      <c r="I28" s="356"/>
      <c r="J28" s="357"/>
    </row>
    <row r="29" spans="1:10" x14ac:dyDescent="0.25">
      <c r="A29" s="488">
        <v>5</v>
      </c>
      <c r="B29" s="536"/>
      <c r="C29" s="536"/>
      <c r="D29" s="481"/>
      <c r="E29" s="482"/>
      <c r="F29" s="285"/>
      <c r="G29" s="291"/>
      <c r="H29" s="292"/>
      <c r="I29" s="286"/>
      <c r="J29" s="287"/>
    </row>
    <row r="30" spans="1:10" x14ac:dyDescent="0.25">
      <c r="A30" s="489"/>
      <c r="B30" s="537"/>
      <c r="C30" s="537"/>
      <c r="D30" s="481"/>
      <c r="E30" s="482"/>
      <c r="F30" s="285"/>
      <c r="G30" s="291"/>
      <c r="H30" s="292"/>
      <c r="I30" s="286"/>
      <c r="J30" s="287"/>
    </row>
    <row r="31" spans="1:10" x14ac:dyDescent="0.25">
      <c r="A31" s="490"/>
      <c r="B31" s="538"/>
      <c r="C31" s="538"/>
      <c r="D31" s="481"/>
      <c r="E31" s="482"/>
      <c r="F31" s="285"/>
      <c r="G31" s="291"/>
      <c r="H31" s="292"/>
      <c r="I31" s="286"/>
      <c r="J31" s="287"/>
    </row>
    <row r="32" spans="1:10" hidden="1" x14ac:dyDescent="0.25">
      <c r="A32" s="488">
        <v>6</v>
      </c>
      <c r="B32" s="536">
        <f>'MATRIKS PERAN HASIL'!G108</f>
        <v>0</v>
      </c>
      <c r="C32" s="491">
        <f>'MATRIKS PERAN HASIL'!G118</f>
        <v>0</v>
      </c>
      <c r="D32" s="481"/>
      <c r="E32" s="482"/>
      <c r="F32" s="285"/>
      <c r="G32" s="291"/>
      <c r="H32" s="292"/>
      <c r="I32" s="286"/>
      <c r="J32" s="287"/>
    </row>
    <row r="33" spans="1:10" hidden="1" x14ac:dyDescent="0.25">
      <c r="A33" s="489"/>
      <c r="B33" s="537"/>
      <c r="C33" s="492"/>
      <c r="D33" s="481"/>
      <c r="E33" s="482"/>
      <c r="F33" s="285"/>
      <c r="G33" s="291"/>
      <c r="H33" s="292"/>
      <c r="I33" s="286"/>
      <c r="J33" s="287"/>
    </row>
    <row r="34" spans="1:10" hidden="1" x14ac:dyDescent="0.25">
      <c r="A34" s="490"/>
      <c r="B34" s="538"/>
      <c r="C34" s="493"/>
      <c r="D34" s="481"/>
      <c r="E34" s="482"/>
      <c r="F34" s="285"/>
      <c r="G34" s="291"/>
      <c r="H34" s="292"/>
      <c r="I34" s="301"/>
      <c r="J34" s="302"/>
    </row>
    <row r="35" spans="1:10" hidden="1" x14ac:dyDescent="0.25">
      <c r="A35" s="484">
        <v>7</v>
      </c>
      <c r="B35" s="488"/>
      <c r="C35" s="303"/>
      <c r="D35" s="481"/>
      <c r="E35" s="482"/>
      <c r="F35" s="285"/>
      <c r="G35" s="291"/>
      <c r="H35" s="292"/>
      <c r="I35" s="286"/>
      <c r="J35" s="287"/>
    </row>
    <row r="36" spans="1:10" hidden="1" x14ac:dyDescent="0.25">
      <c r="A36" s="484"/>
      <c r="B36" s="489"/>
      <c r="C36" s="309"/>
      <c r="D36" s="481"/>
      <c r="E36" s="482"/>
      <c r="F36" s="285"/>
      <c r="G36" s="291"/>
      <c r="H36" s="292"/>
      <c r="I36" s="286"/>
      <c r="J36" s="287"/>
    </row>
    <row r="37" spans="1:10" hidden="1" x14ac:dyDescent="0.25">
      <c r="A37" s="484"/>
      <c r="B37" s="490"/>
      <c r="C37" s="297"/>
      <c r="D37" s="481"/>
      <c r="E37" s="482"/>
      <c r="F37" s="285"/>
      <c r="G37" s="291"/>
      <c r="H37" s="292"/>
      <c r="I37" s="286"/>
      <c r="J37" s="287"/>
    </row>
    <row r="38" spans="1:10" hidden="1" x14ac:dyDescent="0.25">
      <c r="A38" s="488">
        <v>8</v>
      </c>
      <c r="B38" s="488"/>
      <c r="C38" s="488"/>
      <c r="D38" s="481"/>
      <c r="E38" s="482"/>
      <c r="F38" s="285"/>
      <c r="G38" s="291"/>
      <c r="H38" s="292"/>
      <c r="I38" s="286"/>
      <c r="J38" s="287"/>
    </row>
    <row r="39" spans="1:10" hidden="1" x14ac:dyDescent="0.25">
      <c r="A39" s="489"/>
      <c r="B39" s="489"/>
      <c r="C39" s="489"/>
      <c r="D39" s="481"/>
      <c r="E39" s="482"/>
      <c r="F39" s="285"/>
      <c r="G39" s="291"/>
      <c r="H39" s="292"/>
      <c r="I39" s="286"/>
      <c r="J39" s="287"/>
    </row>
    <row r="40" spans="1:10" hidden="1" x14ac:dyDescent="0.25">
      <c r="A40" s="490"/>
      <c r="B40" s="490"/>
      <c r="C40" s="490"/>
      <c r="D40" s="481"/>
      <c r="E40" s="482"/>
      <c r="F40" s="285"/>
      <c r="G40" s="291"/>
      <c r="H40" s="292"/>
      <c r="I40" s="286"/>
      <c r="J40" s="287"/>
    </row>
    <row r="41" spans="1:10" hidden="1" x14ac:dyDescent="0.25">
      <c r="A41" s="488">
        <v>9</v>
      </c>
      <c r="B41" s="536">
        <f>'MATRIKS PERAN HASIL'!G117</f>
        <v>0</v>
      </c>
      <c r="C41" s="491">
        <f>'MATRIKS PERAN HASIL'!G127</f>
        <v>0</v>
      </c>
      <c r="D41" s="481"/>
      <c r="E41" s="482"/>
      <c r="F41" s="285"/>
      <c r="G41" s="291"/>
      <c r="H41" s="292"/>
      <c r="I41" s="286"/>
      <c r="J41" s="287"/>
    </row>
    <row r="42" spans="1:10" hidden="1" x14ac:dyDescent="0.25">
      <c r="A42" s="489"/>
      <c r="B42" s="537"/>
      <c r="C42" s="492"/>
      <c r="D42" s="481"/>
      <c r="E42" s="482"/>
      <c r="F42" s="285"/>
      <c r="G42" s="291"/>
      <c r="H42" s="292"/>
      <c r="I42" s="286"/>
      <c r="J42" s="287"/>
    </row>
    <row r="43" spans="1:10" hidden="1" x14ac:dyDescent="0.25">
      <c r="A43" s="490"/>
      <c r="B43" s="538"/>
      <c r="C43" s="493"/>
      <c r="D43" s="481"/>
      <c r="E43" s="482"/>
      <c r="F43" s="285"/>
      <c r="G43" s="291"/>
      <c r="H43" s="292"/>
      <c r="I43" s="301"/>
      <c r="J43" s="302"/>
    </row>
    <row r="44" spans="1:10" hidden="1" x14ac:dyDescent="0.25">
      <c r="A44" s="484">
        <v>10</v>
      </c>
      <c r="B44" s="488"/>
      <c r="C44" s="303"/>
      <c r="D44" s="481"/>
      <c r="E44" s="482"/>
      <c r="F44" s="285"/>
      <c r="G44" s="291"/>
      <c r="H44" s="292"/>
      <c r="I44" s="286"/>
      <c r="J44" s="287"/>
    </row>
    <row r="45" spans="1:10" hidden="1" x14ac:dyDescent="0.25">
      <c r="A45" s="484"/>
      <c r="B45" s="489"/>
      <c r="C45" s="309"/>
      <c r="D45" s="481"/>
      <c r="E45" s="482"/>
      <c r="F45" s="285"/>
      <c r="G45" s="291"/>
      <c r="H45" s="292"/>
      <c r="I45" s="286"/>
      <c r="J45" s="287"/>
    </row>
    <row r="46" spans="1:10" hidden="1" x14ac:dyDescent="0.25">
      <c r="A46" s="484"/>
      <c r="B46" s="490"/>
      <c r="C46" s="297"/>
      <c r="D46" s="481"/>
      <c r="E46" s="482"/>
      <c r="F46" s="285"/>
      <c r="G46" s="291"/>
      <c r="H46" s="292"/>
      <c r="I46" s="286"/>
      <c r="J46" s="287"/>
    </row>
    <row r="47" spans="1:10" hidden="1" x14ac:dyDescent="0.25">
      <c r="A47" s="488">
        <v>11</v>
      </c>
      <c r="B47" s="488"/>
      <c r="C47" s="488"/>
      <c r="D47" s="481"/>
      <c r="E47" s="482"/>
      <c r="F47" s="285"/>
      <c r="G47" s="291"/>
      <c r="H47" s="292"/>
      <c r="I47" s="286"/>
      <c r="J47" s="287"/>
    </row>
    <row r="48" spans="1:10" hidden="1" x14ac:dyDescent="0.25">
      <c r="A48" s="489"/>
      <c r="B48" s="489"/>
      <c r="C48" s="489"/>
      <c r="D48" s="481"/>
      <c r="E48" s="482"/>
      <c r="F48" s="285"/>
      <c r="G48" s="291"/>
      <c r="H48" s="292"/>
      <c r="I48" s="286"/>
      <c r="J48" s="287"/>
    </row>
    <row r="49" spans="1:10" hidden="1" x14ac:dyDescent="0.25">
      <c r="A49" s="490"/>
      <c r="B49" s="490"/>
      <c r="C49" s="490"/>
      <c r="D49" s="481"/>
      <c r="E49" s="482"/>
      <c r="F49" s="285"/>
      <c r="G49" s="291"/>
      <c r="H49" s="292"/>
      <c r="I49" s="286"/>
      <c r="J49" s="287"/>
    </row>
    <row r="50" spans="1:10" hidden="1" x14ac:dyDescent="0.25">
      <c r="A50" s="488">
        <v>12</v>
      </c>
      <c r="B50" s="536">
        <f>'MATRIKS PERAN HASIL'!G126</f>
        <v>0</v>
      </c>
      <c r="C50" s="491">
        <f>'MATRIKS PERAN HASIL'!G136</f>
        <v>0</v>
      </c>
      <c r="D50" s="481"/>
      <c r="E50" s="482"/>
      <c r="F50" s="285"/>
      <c r="G50" s="291"/>
      <c r="H50" s="292"/>
      <c r="I50" s="286"/>
      <c r="J50" s="287"/>
    </row>
    <row r="51" spans="1:10" hidden="1" x14ac:dyDescent="0.25">
      <c r="A51" s="489"/>
      <c r="B51" s="537"/>
      <c r="C51" s="492"/>
      <c r="D51" s="481"/>
      <c r="E51" s="482"/>
      <c r="F51" s="285"/>
      <c r="G51" s="291"/>
      <c r="H51" s="292"/>
      <c r="I51" s="286"/>
      <c r="J51" s="287"/>
    </row>
    <row r="52" spans="1:10" hidden="1" x14ac:dyDescent="0.25">
      <c r="A52" s="490"/>
      <c r="B52" s="538"/>
      <c r="C52" s="493"/>
      <c r="D52" s="481"/>
      <c r="E52" s="482"/>
      <c r="F52" s="285"/>
      <c r="G52" s="291"/>
      <c r="H52" s="292"/>
      <c r="I52" s="301"/>
      <c r="J52" s="302"/>
    </row>
    <row r="53" spans="1:10" hidden="1" x14ac:dyDescent="0.25">
      <c r="A53" s="484">
        <v>13</v>
      </c>
      <c r="B53" s="488"/>
      <c r="C53" s="303"/>
      <c r="D53" s="481"/>
      <c r="E53" s="482"/>
      <c r="F53" s="285"/>
      <c r="G53" s="291"/>
      <c r="H53" s="292"/>
      <c r="I53" s="286"/>
      <c r="J53" s="287"/>
    </row>
    <row r="54" spans="1:10" hidden="1" x14ac:dyDescent="0.25">
      <c r="A54" s="484"/>
      <c r="B54" s="489"/>
      <c r="C54" s="309"/>
      <c r="D54" s="481"/>
      <c r="E54" s="482"/>
      <c r="F54" s="285"/>
      <c r="G54" s="291"/>
      <c r="H54" s="292"/>
      <c r="I54" s="286"/>
      <c r="J54" s="287"/>
    </row>
    <row r="55" spans="1:10" hidden="1" x14ac:dyDescent="0.25">
      <c r="A55" s="484"/>
      <c r="B55" s="490"/>
      <c r="C55" s="297"/>
      <c r="D55" s="481"/>
      <c r="E55" s="482"/>
      <c r="F55" s="285"/>
      <c r="G55" s="291"/>
      <c r="H55" s="292"/>
      <c r="I55" s="286"/>
      <c r="J55" s="287"/>
    </row>
    <row r="56" spans="1:10" hidden="1" x14ac:dyDescent="0.25">
      <c r="A56" s="488">
        <v>14</v>
      </c>
      <c r="B56" s="488"/>
      <c r="C56" s="488"/>
      <c r="D56" s="481"/>
      <c r="E56" s="482"/>
      <c r="F56" s="285"/>
      <c r="G56" s="291"/>
      <c r="H56" s="292"/>
      <c r="I56" s="286"/>
      <c r="J56" s="287"/>
    </row>
    <row r="57" spans="1:10" hidden="1" x14ac:dyDescent="0.25">
      <c r="A57" s="489"/>
      <c r="B57" s="489"/>
      <c r="C57" s="489"/>
      <c r="D57" s="481"/>
      <c r="E57" s="482"/>
      <c r="F57" s="285"/>
      <c r="G57" s="291"/>
      <c r="H57" s="292"/>
      <c r="I57" s="286"/>
      <c r="J57" s="287"/>
    </row>
    <row r="58" spans="1:10" hidden="1" x14ac:dyDescent="0.25">
      <c r="A58" s="490"/>
      <c r="B58" s="490"/>
      <c r="C58" s="490"/>
      <c r="D58" s="481"/>
      <c r="E58" s="482"/>
      <c r="F58" s="285"/>
      <c r="G58" s="291"/>
      <c r="H58" s="292"/>
      <c r="I58" s="286"/>
      <c r="J58" s="287"/>
    </row>
    <row r="59" spans="1:10" hidden="1" x14ac:dyDescent="0.25">
      <c r="A59" s="488">
        <v>15</v>
      </c>
      <c r="B59" s="536">
        <f>'MATRIKS PERAN HASIL'!G135</f>
        <v>0</v>
      </c>
      <c r="C59" s="491">
        <f>'MATRIKS PERAN HASIL'!G145</f>
        <v>0</v>
      </c>
      <c r="D59" s="481"/>
      <c r="E59" s="482"/>
      <c r="F59" s="285"/>
      <c r="G59" s="291"/>
      <c r="H59" s="292"/>
      <c r="I59" s="286"/>
      <c r="J59" s="287"/>
    </row>
    <row r="60" spans="1:10" hidden="1" x14ac:dyDescent="0.25">
      <c r="A60" s="489"/>
      <c r="B60" s="537"/>
      <c r="C60" s="492"/>
      <c r="D60" s="481"/>
      <c r="E60" s="482"/>
      <c r="F60" s="285"/>
      <c r="G60" s="291"/>
      <c r="H60" s="292"/>
      <c r="I60" s="286"/>
      <c r="J60" s="287"/>
    </row>
    <row r="61" spans="1:10" hidden="1" x14ac:dyDescent="0.25">
      <c r="A61" s="490"/>
      <c r="B61" s="538"/>
      <c r="C61" s="493"/>
      <c r="D61" s="481"/>
      <c r="E61" s="482"/>
      <c r="F61" s="285"/>
      <c r="G61" s="291"/>
      <c r="H61" s="292"/>
      <c r="I61" s="301"/>
      <c r="J61" s="302"/>
    </row>
    <row r="62" spans="1:10" hidden="1" x14ac:dyDescent="0.25">
      <c r="A62" s="484">
        <v>16</v>
      </c>
      <c r="B62" s="488"/>
      <c r="C62" s="303"/>
      <c r="D62" s="481"/>
      <c r="E62" s="482"/>
      <c r="F62" s="285"/>
      <c r="G62" s="291"/>
      <c r="H62" s="292"/>
      <c r="I62" s="286"/>
      <c r="J62" s="287"/>
    </row>
    <row r="63" spans="1:10" hidden="1" x14ac:dyDescent="0.25">
      <c r="A63" s="484"/>
      <c r="B63" s="489"/>
      <c r="C63" s="309"/>
      <c r="D63" s="481"/>
      <c r="E63" s="482"/>
      <c r="F63" s="285"/>
      <c r="G63" s="291"/>
      <c r="H63" s="292"/>
      <c r="I63" s="286"/>
      <c r="J63" s="287"/>
    </row>
    <row r="64" spans="1:10" hidden="1" x14ac:dyDescent="0.25">
      <c r="A64" s="484"/>
      <c r="B64" s="490"/>
      <c r="C64" s="297"/>
      <c r="D64" s="481"/>
      <c r="E64" s="482"/>
      <c r="F64" s="285"/>
      <c r="G64" s="291"/>
      <c r="H64" s="292"/>
      <c r="I64" s="286"/>
      <c r="J64" s="287"/>
    </row>
    <row r="65" spans="1:10" hidden="1" x14ac:dyDescent="0.25">
      <c r="A65" s="488">
        <v>17</v>
      </c>
      <c r="B65" s="488"/>
      <c r="C65" s="488"/>
      <c r="D65" s="481"/>
      <c r="E65" s="482"/>
      <c r="F65" s="285"/>
      <c r="G65" s="291"/>
      <c r="H65" s="292"/>
      <c r="I65" s="286"/>
      <c r="J65" s="287"/>
    </row>
    <row r="66" spans="1:10" hidden="1" x14ac:dyDescent="0.25">
      <c r="A66" s="489"/>
      <c r="B66" s="489"/>
      <c r="C66" s="489"/>
      <c r="D66" s="481"/>
      <c r="E66" s="482"/>
      <c r="F66" s="285"/>
      <c r="G66" s="291"/>
      <c r="H66" s="292"/>
      <c r="I66" s="286"/>
      <c r="J66" s="287"/>
    </row>
    <row r="67" spans="1:10" hidden="1" x14ac:dyDescent="0.25">
      <c r="A67" s="490"/>
      <c r="B67" s="490"/>
      <c r="C67" s="490"/>
      <c r="D67" s="481"/>
      <c r="E67" s="482"/>
      <c r="F67" s="285"/>
      <c r="G67" s="291"/>
      <c r="H67" s="292"/>
      <c r="I67" s="286"/>
      <c r="J67" s="287"/>
    </row>
    <row r="68" spans="1:10" hidden="1" x14ac:dyDescent="0.25">
      <c r="A68" s="488">
        <v>18</v>
      </c>
      <c r="B68" s="488"/>
      <c r="C68" s="303"/>
      <c r="D68" s="481"/>
      <c r="E68" s="482"/>
      <c r="F68" s="285"/>
      <c r="G68" s="291"/>
      <c r="H68" s="292"/>
      <c r="I68" s="286"/>
      <c r="J68" s="287"/>
    </row>
    <row r="69" spans="1:10" hidden="1" x14ac:dyDescent="0.25">
      <c r="A69" s="489"/>
      <c r="B69" s="489"/>
      <c r="C69" s="309"/>
      <c r="D69" s="481"/>
      <c r="E69" s="482"/>
      <c r="F69" s="285"/>
      <c r="G69" s="291"/>
      <c r="H69" s="292"/>
      <c r="I69" s="286"/>
      <c r="J69" s="287"/>
    </row>
    <row r="70" spans="1:10" hidden="1" x14ac:dyDescent="0.25">
      <c r="A70" s="490"/>
      <c r="B70" s="490"/>
      <c r="C70" s="297"/>
      <c r="D70" s="481"/>
      <c r="E70" s="482"/>
      <c r="F70" s="285"/>
      <c r="G70" s="291"/>
      <c r="H70" s="292"/>
      <c r="I70" s="286"/>
      <c r="J70" s="287"/>
    </row>
    <row r="71" spans="1:10" hidden="1" x14ac:dyDescent="0.25">
      <c r="A71" s="484">
        <v>19</v>
      </c>
      <c r="B71" s="488"/>
      <c r="C71" s="488"/>
      <c r="D71" s="481"/>
      <c r="E71" s="482"/>
      <c r="F71" s="285"/>
      <c r="G71" s="291"/>
      <c r="H71" s="292"/>
      <c r="I71" s="286"/>
      <c r="J71" s="287"/>
    </row>
    <row r="72" spans="1:10" hidden="1" x14ac:dyDescent="0.25">
      <c r="A72" s="484"/>
      <c r="B72" s="489"/>
      <c r="C72" s="489"/>
      <c r="D72" s="481"/>
      <c r="E72" s="482"/>
      <c r="F72" s="285"/>
      <c r="G72" s="291"/>
      <c r="H72" s="292"/>
      <c r="I72" s="286"/>
      <c r="J72" s="287"/>
    </row>
    <row r="73" spans="1:10" hidden="1" x14ac:dyDescent="0.25">
      <c r="A73" s="484"/>
      <c r="B73" s="490"/>
      <c r="C73" s="490"/>
      <c r="D73" s="481"/>
      <c r="E73" s="482"/>
      <c r="F73" s="285"/>
      <c r="G73" s="291"/>
      <c r="H73" s="292"/>
      <c r="I73" s="286"/>
      <c r="J73" s="287"/>
    </row>
    <row r="74" spans="1:10" x14ac:dyDescent="0.25">
      <c r="A74" s="488">
        <v>20</v>
      </c>
      <c r="B74" s="488"/>
      <c r="C74" s="488"/>
      <c r="D74" s="481"/>
      <c r="E74" s="482"/>
      <c r="F74" s="285"/>
      <c r="G74" s="291"/>
      <c r="H74" s="292"/>
      <c r="I74" s="286"/>
      <c r="J74" s="287"/>
    </row>
    <row r="75" spans="1:10" x14ac:dyDescent="0.25">
      <c r="A75" s="489"/>
      <c r="B75" s="489"/>
      <c r="C75" s="489"/>
      <c r="D75" s="481"/>
      <c r="E75" s="482"/>
      <c r="F75" s="285"/>
      <c r="G75" s="291"/>
      <c r="H75" s="292"/>
      <c r="I75" s="286"/>
      <c r="J75" s="287"/>
    </row>
    <row r="76" spans="1:10" x14ac:dyDescent="0.25">
      <c r="A76" s="490"/>
      <c r="B76" s="490"/>
      <c r="C76" s="490"/>
      <c r="D76" s="481"/>
      <c r="E76" s="482"/>
      <c r="F76" s="285"/>
      <c r="G76" s="291"/>
      <c r="H76" s="292"/>
      <c r="I76" s="286"/>
      <c r="J76" s="287"/>
    </row>
    <row r="77" spans="1:10" x14ac:dyDescent="0.25">
      <c r="A77" s="503" t="s">
        <v>60</v>
      </c>
      <c r="B77" s="503"/>
      <c r="C77" s="503"/>
      <c r="D77" s="503"/>
      <c r="E77" s="503"/>
      <c r="F77" s="503"/>
      <c r="G77" s="503"/>
      <c r="H77" s="503"/>
      <c r="I77" s="503"/>
      <c r="J77" s="503"/>
    </row>
    <row r="78" spans="1:10" x14ac:dyDescent="0.25">
      <c r="A78" s="294"/>
      <c r="B78" s="295"/>
      <c r="C78" s="295"/>
      <c r="D78" s="499"/>
      <c r="E78" s="500"/>
      <c r="F78" s="294"/>
      <c r="G78" s="317"/>
      <c r="H78" s="317"/>
      <c r="I78" s="317"/>
      <c r="J78" s="317"/>
    </row>
    <row r="79" spans="1:10" x14ac:dyDescent="0.25">
      <c r="A79" s="294"/>
      <c r="B79" s="295"/>
      <c r="C79" s="295"/>
      <c r="D79" s="499"/>
      <c r="E79" s="500"/>
      <c r="F79" s="294"/>
      <c r="G79" s="317"/>
      <c r="H79" s="317"/>
      <c r="I79" s="317"/>
      <c r="J79" s="317"/>
    </row>
    <row r="80" spans="1:10" x14ac:dyDescent="0.25">
      <c r="A80" s="294"/>
      <c r="B80" s="295"/>
      <c r="C80" s="295"/>
      <c r="D80" s="499"/>
      <c r="E80" s="500"/>
      <c r="F80" s="294"/>
      <c r="G80" s="317"/>
      <c r="H80" s="317"/>
      <c r="I80" s="317"/>
      <c r="J80" s="317"/>
    </row>
    <row r="81" spans="1:10" hidden="1" x14ac:dyDescent="0.25">
      <c r="A81" s="294"/>
      <c r="B81" s="295"/>
      <c r="C81" s="295"/>
      <c r="D81" s="499"/>
      <c r="E81" s="500"/>
      <c r="F81" s="294"/>
      <c r="G81" s="317"/>
      <c r="H81" s="317"/>
      <c r="I81" s="317"/>
      <c r="J81" s="317"/>
    </row>
    <row r="82" spans="1:10" hidden="1" x14ac:dyDescent="0.25">
      <c r="A82" s="294"/>
      <c r="B82" s="295"/>
      <c r="C82" s="295"/>
      <c r="D82" s="499"/>
      <c r="E82" s="500"/>
      <c r="F82" s="294"/>
      <c r="G82" s="317"/>
      <c r="H82" s="317"/>
      <c r="I82" s="317"/>
      <c r="J82" s="317"/>
    </row>
    <row r="83" spans="1:10" hidden="1" x14ac:dyDescent="0.25">
      <c r="A83" s="294"/>
      <c r="B83" s="295"/>
      <c r="C83" s="295"/>
      <c r="D83" s="499"/>
      <c r="E83" s="500"/>
      <c r="F83" s="294"/>
      <c r="G83" s="317"/>
      <c r="H83" s="317"/>
      <c r="I83" s="317"/>
      <c r="J83" s="317"/>
    </row>
    <row r="84" spans="1:10" hidden="1" x14ac:dyDescent="0.25">
      <c r="A84" s="294"/>
      <c r="B84" s="295"/>
      <c r="C84" s="295"/>
      <c r="D84" s="499"/>
      <c r="E84" s="500"/>
      <c r="F84" s="294"/>
      <c r="G84" s="317"/>
      <c r="H84" s="317"/>
      <c r="I84" s="317"/>
      <c r="J84" s="317"/>
    </row>
    <row r="85" spans="1:10" hidden="1" x14ac:dyDescent="0.25">
      <c r="A85" s="294"/>
      <c r="B85" s="295"/>
      <c r="C85" s="295"/>
      <c r="D85" s="499"/>
      <c r="E85" s="500"/>
      <c r="F85" s="294"/>
      <c r="G85" s="317"/>
      <c r="H85" s="317"/>
      <c r="I85" s="317"/>
      <c r="J85" s="317"/>
    </row>
    <row r="86" spans="1:10" hidden="1" x14ac:dyDescent="0.25">
      <c r="A86" s="294"/>
      <c r="B86" s="295"/>
      <c r="C86" s="295"/>
      <c r="D86" s="499"/>
      <c r="E86" s="500"/>
      <c r="F86" s="294"/>
      <c r="G86" s="317"/>
      <c r="H86" s="317"/>
      <c r="I86" s="317"/>
      <c r="J86" s="317"/>
    </row>
    <row r="87" spans="1:10" hidden="1" x14ac:dyDescent="0.25">
      <c r="A87" s="305"/>
      <c r="B87" s="306"/>
      <c r="C87" s="306"/>
      <c r="D87" s="501"/>
      <c r="E87" s="502"/>
      <c r="F87" s="305"/>
      <c r="G87" s="317"/>
      <c r="H87" s="317"/>
      <c r="I87" s="317"/>
      <c r="J87" s="317"/>
    </row>
    <row r="88" spans="1:10" x14ac:dyDescent="0.25">
      <c r="A88" s="503" t="s">
        <v>61</v>
      </c>
      <c r="B88" s="503"/>
      <c r="C88" s="503"/>
      <c r="D88" s="503"/>
      <c r="E88" s="503"/>
      <c r="F88" s="503"/>
      <c r="G88" s="503"/>
      <c r="H88" s="503"/>
      <c r="I88" s="503"/>
      <c r="J88" s="503"/>
    </row>
    <row r="89" spans="1:10" x14ac:dyDescent="0.25">
      <c r="A89" s="285">
        <v>1</v>
      </c>
      <c r="B89" s="495" t="s">
        <v>62</v>
      </c>
      <c r="C89" s="495"/>
      <c r="D89" s="495"/>
      <c r="E89" s="495"/>
      <c r="F89" s="495"/>
      <c r="G89" s="495"/>
      <c r="H89" s="495"/>
      <c r="I89" s="495"/>
      <c r="J89" s="495"/>
    </row>
    <row r="90" spans="1:10" x14ac:dyDescent="0.25">
      <c r="A90" s="285"/>
      <c r="B90" s="498" t="s">
        <v>63</v>
      </c>
      <c r="C90" s="498"/>
      <c r="D90" s="498"/>
      <c r="E90" s="498"/>
      <c r="F90" s="483"/>
      <c r="G90" s="483"/>
      <c r="H90" s="483"/>
      <c r="I90" s="483"/>
      <c r="J90" s="483"/>
    </row>
    <row r="91" spans="1:10" x14ac:dyDescent="0.25">
      <c r="A91" s="285"/>
      <c r="B91" s="498" t="s">
        <v>65</v>
      </c>
      <c r="C91" s="498"/>
      <c r="D91" s="498"/>
      <c r="E91" s="498"/>
      <c r="F91" s="483"/>
      <c r="G91" s="483"/>
      <c r="H91" s="483"/>
      <c r="I91" s="483"/>
      <c r="J91" s="483"/>
    </row>
    <row r="92" spans="1:10" x14ac:dyDescent="0.25">
      <c r="A92" s="285"/>
      <c r="B92" s="498" t="s">
        <v>66</v>
      </c>
      <c r="C92" s="498"/>
      <c r="D92" s="498"/>
      <c r="E92" s="498"/>
      <c r="F92" s="483"/>
      <c r="G92" s="483"/>
      <c r="H92" s="483"/>
      <c r="I92" s="483"/>
      <c r="J92" s="483"/>
    </row>
    <row r="93" spans="1:10" x14ac:dyDescent="0.25">
      <c r="A93" s="285">
        <v>2</v>
      </c>
      <c r="B93" s="495" t="s">
        <v>67</v>
      </c>
      <c r="C93" s="495"/>
      <c r="D93" s="495"/>
      <c r="E93" s="495"/>
      <c r="F93" s="495"/>
      <c r="G93" s="495"/>
      <c r="H93" s="495"/>
      <c r="I93" s="495"/>
      <c r="J93" s="495"/>
    </row>
    <row r="94" spans="1:10" ht="30.75" customHeight="1" x14ac:dyDescent="0.25">
      <c r="A94" s="285"/>
      <c r="B94" s="494" t="s">
        <v>68</v>
      </c>
      <c r="C94" s="494"/>
      <c r="D94" s="494"/>
      <c r="E94" s="494"/>
      <c r="F94" s="496"/>
      <c r="G94" s="496"/>
      <c r="H94" s="496"/>
      <c r="I94" s="496"/>
      <c r="J94" s="496"/>
    </row>
    <row r="95" spans="1:10" x14ac:dyDescent="0.25">
      <c r="A95" s="285"/>
      <c r="B95" s="494" t="s">
        <v>69</v>
      </c>
      <c r="C95" s="494"/>
      <c r="D95" s="494"/>
      <c r="E95" s="494"/>
      <c r="F95" s="496"/>
      <c r="G95" s="496"/>
      <c r="H95" s="496"/>
      <c r="I95" s="496"/>
      <c r="J95" s="496"/>
    </row>
    <row r="96" spans="1:10" x14ac:dyDescent="0.25">
      <c r="A96" s="285"/>
      <c r="B96" s="494" t="s">
        <v>70</v>
      </c>
      <c r="C96" s="494"/>
      <c r="D96" s="494"/>
      <c r="E96" s="494"/>
      <c r="F96" s="496"/>
      <c r="G96" s="496"/>
      <c r="H96" s="496"/>
      <c r="I96" s="496"/>
      <c r="J96" s="496"/>
    </row>
    <row r="97" spans="1:10" x14ac:dyDescent="0.25">
      <c r="A97" s="285">
        <v>3</v>
      </c>
      <c r="B97" s="495" t="s">
        <v>71</v>
      </c>
      <c r="C97" s="495"/>
      <c r="D97" s="495"/>
      <c r="E97" s="495"/>
      <c r="F97" s="495"/>
      <c r="G97" s="495"/>
      <c r="H97" s="495"/>
      <c r="I97" s="495"/>
      <c r="J97" s="495"/>
    </row>
    <row r="98" spans="1:10" x14ac:dyDescent="0.25">
      <c r="A98" s="285"/>
      <c r="B98" s="494" t="s">
        <v>72</v>
      </c>
      <c r="C98" s="494"/>
      <c r="D98" s="494"/>
      <c r="E98" s="494"/>
      <c r="F98" s="496"/>
      <c r="G98" s="496"/>
      <c r="H98" s="496"/>
      <c r="I98" s="496"/>
      <c r="J98" s="496"/>
    </row>
    <row r="99" spans="1:10" x14ac:dyDescent="0.25">
      <c r="A99" s="285"/>
      <c r="B99" s="494" t="s">
        <v>73</v>
      </c>
      <c r="C99" s="494"/>
      <c r="D99" s="494"/>
      <c r="E99" s="494"/>
      <c r="F99" s="496"/>
      <c r="G99" s="496"/>
      <c r="H99" s="496"/>
      <c r="I99" s="496"/>
      <c r="J99" s="496"/>
    </row>
    <row r="100" spans="1:10" x14ac:dyDescent="0.25">
      <c r="A100" s="285"/>
      <c r="B100" s="494" t="s">
        <v>74</v>
      </c>
      <c r="C100" s="494"/>
      <c r="D100" s="494"/>
      <c r="E100" s="494"/>
      <c r="F100" s="496"/>
      <c r="G100" s="496"/>
      <c r="H100" s="496"/>
      <c r="I100" s="496"/>
      <c r="J100" s="496"/>
    </row>
    <row r="101" spans="1:10" x14ac:dyDescent="0.25">
      <c r="A101" s="285">
        <v>4</v>
      </c>
      <c r="B101" s="495" t="s">
        <v>75</v>
      </c>
      <c r="C101" s="495"/>
      <c r="D101" s="495"/>
      <c r="E101" s="495"/>
      <c r="F101" s="495"/>
      <c r="G101" s="495"/>
      <c r="H101" s="495"/>
      <c r="I101" s="495"/>
      <c r="J101" s="495"/>
    </row>
    <row r="102" spans="1:10" x14ac:dyDescent="0.25">
      <c r="A102" s="285"/>
      <c r="B102" s="494" t="s">
        <v>76</v>
      </c>
      <c r="C102" s="494"/>
      <c r="D102" s="494"/>
      <c r="E102" s="494"/>
      <c r="F102" s="496"/>
      <c r="G102" s="496"/>
      <c r="H102" s="496"/>
      <c r="I102" s="496"/>
      <c r="J102" s="496"/>
    </row>
    <row r="103" spans="1:10" x14ac:dyDescent="0.25">
      <c r="A103" s="285"/>
      <c r="B103" s="494" t="s">
        <v>77</v>
      </c>
      <c r="C103" s="494"/>
      <c r="D103" s="494"/>
      <c r="E103" s="494"/>
      <c r="F103" s="496"/>
      <c r="G103" s="496"/>
      <c r="H103" s="496"/>
      <c r="I103" s="496"/>
      <c r="J103" s="496"/>
    </row>
    <row r="104" spans="1:10" x14ac:dyDescent="0.25">
      <c r="A104" s="285"/>
      <c r="B104" s="494" t="s">
        <v>78</v>
      </c>
      <c r="C104" s="494"/>
      <c r="D104" s="494"/>
      <c r="E104" s="494"/>
      <c r="F104" s="496"/>
      <c r="G104" s="496"/>
      <c r="H104" s="496"/>
      <c r="I104" s="496"/>
      <c r="J104" s="496"/>
    </row>
    <row r="105" spans="1:10" x14ac:dyDescent="0.25">
      <c r="A105" s="285">
        <v>5</v>
      </c>
      <c r="B105" s="495" t="s">
        <v>79</v>
      </c>
      <c r="C105" s="495"/>
      <c r="D105" s="495"/>
      <c r="E105" s="495"/>
      <c r="F105" s="495"/>
      <c r="G105" s="495"/>
      <c r="H105" s="495"/>
      <c r="I105" s="495"/>
      <c r="J105" s="495"/>
    </row>
    <row r="106" spans="1:10" ht="45" customHeight="1" x14ac:dyDescent="0.25">
      <c r="A106" s="285"/>
      <c r="B106" s="494" t="s">
        <v>80</v>
      </c>
      <c r="C106" s="494"/>
      <c r="D106" s="494"/>
      <c r="E106" s="494"/>
      <c r="F106" s="496"/>
      <c r="G106" s="496"/>
      <c r="H106" s="496"/>
      <c r="I106" s="496"/>
      <c r="J106" s="496"/>
    </row>
    <row r="107" spans="1:10" x14ac:dyDescent="0.25">
      <c r="A107" s="285"/>
      <c r="B107" s="494" t="s">
        <v>81</v>
      </c>
      <c r="C107" s="494"/>
      <c r="D107" s="494"/>
      <c r="E107" s="494"/>
      <c r="F107" s="496"/>
      <c r="G107" s="496"/>
      <c r="H107" s="496"/>
      <c r="I107" s="496"/>
      <c r="J107" s="496"/>
    </row>
    <row r="108" spans="1:10" x14ac:dyDescent="0.25">
      <c r="A108" s="285"/>
      <c r="B108" s="494" t="s">
        <v>82</v>
      </c>
      <c r="C108" s="494"/>
      <c r="D108" s="494"/>
      <c r="E108" s="494"/>
      <c r="F108" s="496"/>
      <c r="G108" s="496"/>
      <c r="H108" s="496"/>
      <c r="I108" s="496"/>
      <c r="J108" s="496"/>
    </row>
    <row r="109" spans="1:10" x14ac:dyDescent="0.25">
      <c r="A109" s="285">
        <v>6</v>
      </c>
      <c r="B109" s="495" t="s">
        <v>83</v>
      </c>
      <c r="C109" s="495"/>
      <c r="D109" s="495"/>
      <c r="E109" s="495"/>
      <c r="F109" s="495"/>
      <c r="G109" s="495"/>
      <c r="H109" s="495"/>
      <c r="I109" s="495"/>
      <c r="J109" s="495"/>
    </row>
    <row r="110" spans="1:10" x14ac:dyDescent="0.25">
      <c r="A110" s="285"/>
      <c r="B110" s="494" t="s">
        <v>84</v>
      </c>
      <c r="C110" s="494"/>
      <c r="D110" s="494"/>
      <c r="E110" s="494"/>
      <c r="F110" s="496"/>
      <c r="G110" s="496"/>
      <c r="H110" s="496"/>
      <c r="I110" s="496"/>
      <c r="J110" s="496"/>
    </row>
    <row r="111" spans="1:10" x14ac:dyDescent="0.25">
      <c r="A111" s="285"/>
      <c r="B111" s="494" t="s">
        <v>85</v>
      </c>
      <c r="C111" s="494"/>
      <c r="D111" s="494"/>
      <c r="E111" s="494"/>
      <c r="F111" s="496"/>
      <c r="G111" s="496"/>
      <c r="H111" s="496"/>
      <c r="I111" s="496"/>
      <c r="J111" s="496"/>
    </row>
    <row r="112" spans="1:10" x14ac:dyDescent="0.25">
      <c r="A112" s="285"/>
      <c r="B112" s="494" t="s">
        <v>86</v>
      </c>
      <c r="C112" s="494"/>
      <c r="D112" s="494"/>
      <c r="E112" s="494"/>
      <c r="F112" s="496"/>
      <c r="G112" s="496"/>
      <c r="H112" s="496"/>
      <c r="I112" s="496"/>
      <c r="J112" s="496"/>
    </row>
    <row r="113" spans="1:10" x14ac:dyDescent="0.25">
      <c r="A113" s="285">
        <v>7</v>
      </c>
      <c r="B113" s="495" t="s">
        <v>87</v>
      </c>
      <c r="C113" s="495"/>
      <c r="D113" s="495"/>
      <c r="E113" s="495"/>
      <c r="F113" s="495"/>
      <c r="G113" s="495"/>
      <c r="H113" s="495"/>
      <c r="I113" s="495"/>
      <c r="J113" s="495"/>
    </row>
    <row r="114" spans="1:10" x14ac:dyDescent="0.25">
      <c r="A114" s="285"/>
      <c r="B114" s="494" t="s">
        <v>88</v>
      </c>
      <c r="C114" s="494"/>
      <c r="D114" s="494"/>
      <c r="E114" s="494"/>
      <c r="F114" s="496"/>
      <c r="G114" s="496"/>
      <c r="H114" s="496"/>
      <c r="I114" s="496"/>
      <c r="J114" s="496"/>
    </row>
    <row r="115" spans="1:10" x14ac:dyDescent="0.25">
      <c r="A115" s="285"/>
      <c r="B115" s="494" t="s">
        <v>89</v>
      </c>
      <c r="C115" s="494"/>
      <c r="D115" s="494"/>
      <c r="E115" s="494"/>
      <c r="F115" s="496"/>
      <c r="G115" s="496"/>
      <c r="H115" s="496"/>
      <c r="I115" s="496"/>
      <c r="J115" s="496"/>
    </row>
    <row r="116" spans="1:10" x14ac:dyDescent="0.25">
      <c r="A116" s="285"/>
      <c r="B116" s="494" t="s">
        <v>90</v>
      </c>
      <c r="C116" s="494"/>
      <c r="D116" s="494"/>
      <c r="E116" s="494"/>
      <c r="F116" s="496"/>
      <c r="G116" s="496"/>
      <c r="H116" s="496"/>
      <c r="I116" s="496"/>
      <c r="J116" s="496"/>
    </row>
    <row r="118" spans="1:10" x14ac:dyDescent="0.25">
      <c r="G118" t="str">
        <f>"Blitar, "&amp;TEXT('DATA PEGAWAI'!$C$7,"dd MMMM yyyy")</f>
        <v>Blitar, 03 January 2022</v>
      </c>
    </row>
    <row r="120" spans="1:10" x14ac:dyDescent="0.25">
      <c r="C120" t="s">
        <v>91</v>
      </c>
      <c r="G120" t="s">
        <v>92</v>
      </c>
    </row>
    <row r="124" spans="1:10" x14ac:dyDescent="0.25">
      <c r="C124" s="31" t="str">
        <f>C7</f>
        <v>MACHSUS, S.Sos.</v>
      </c>
      <c r="G124" s="31" t="str">
        <f>G7</f>
        <v>DANY MUSAFA KAMIL, S. Sos. MM.</v>
      </c>
    </row>
    <row r="125" spans="1:10" x14ac:dyDescent="0.25">
      <c r="C125" t="str">
        <f>"NIP. "&amp;C8</f>
        <v>NIP. 19670913 200701 1 023</v>
      </c>
      <c r="G125" t="str">
        <f>"NIP. "&amp;G8</f>
        <v>NIP. 19800104 200312 1 008</v>
      </c>
    </row>
  </sheetData>
  <mergeCells count="198">
    <mergeCell ref="A1:H1"/>
    <mergeCell ref="A2:H2"/>
    <mergeCell ref="A3:H3"/>
    <mergeCell ref="B6:D6"/>
    <mergeCell ref="F6:J6"/>
    <mergeCell ref="C7:D7"/>
    <mergeCell ref="G7:J7"/>
    <mergeCell ref="B13:B14"/>
    <mergeCell ref="C13:C14"/>
    <mergeCell ref="D13:E14"/>
    <mergeCell ref="F13:F14"/>
    <mergeCell ref="G13:J13"/>
    <mergeCell ref="G14:H14"/>
    <mergeCell ref="C11:D11"/>
    <mergeCell ref="G11:J11"/>
    <mergeCell ref="A12:J12"/>
    <mergeCell ref="A13:A14"/>
    <mergeCell ref="C8:D8"/>
    <mergeCell ref="G8:J8"/>
    <mergeCell ref="C9:D9"/>
    <mergeCell ref="G9:J9"/>
    <mergeCell ref="C10:D10"/>
    <mergeCell ref="G10:J10"/>
    <mergeCell ref="C17:C19"/>
    <mergeCell ref="D19:E19"/>
    <mergeCell ref="I14:J14"/>
    <mergeCell ref="D15:E15"/>
    <mergeCell ref="G15:J15"/>
    <mergeCell ref="A16:J16"/>
    <mergeCell ref="D17:E17"/>
    <mergeCell ref="D18:E18"/>
    <mergeCell ref="D31:E31"/>
    <mergeCell ref="A23:A25"/>
    <mergeCell ref="B23:B25"/>
    <mergeCell ref="C23:C25"/>
    <mergeCell ref="D23:E23"/>
    <mergeCell ref="D24:E24"/>
    <mergeCell ref="D25:E25"/>
    <mergeCell ref="C20:C22"/>
    <mergeCell ref="D20:E20"/>
    <mergeCell ref="D21:E21"/>
    <mergeCell ref="D22:E22"/>
    <mergeCell ref="A32:A34"/>
    <mergeCell ref="B32:B34"/>
    <mergeCell ref="C32:C34"/>
    <mergeCell ref="D32:E32"/>
    <mergeCell ref="D33:E33"/>
    <mergeCell ref="D34:E34"/>
    <mergeCell ref="A26:A28"/>
    <mergeCell ref="B26:B28"/>
    <mergeCell ref="D26:E26"/>
    <mergeCell ref="D27:E27"/>
    <mergeCell ref="D28:E28"/>
    <mergeCell ref="A29:A31"/>
    <mergeCell ref="B29:B31"/>
    <mergeCell ref="C29:C31"/>
    <mergeCell ref="D29:E29"/>
    <mergeCell ref="D30:E30"/>
    <mergeCell ref="D40:E40"/>
    <mergeCell ref="A41:A43"/>
    <mergeCell ref="B41:B43"/>
    <mergeCell ref="C41:C43"/>
    <mergeCell ref="D41:E41"/>
    <mergeCell ref="D42:E42"/>
    <mergeCell ref="D43:E43"/>
    <mergeCell ref="A35:A37"/>
    <mergeCell ref="B35:B37"/>
    <mergeCell ref="D35:E35"/>
    <mergeCell ref="D36:E36"/>
    <mergeCell ref="D37:E37"/>
    <mergeCell ref="A38:A40"/>
    <mergeCell ref="B38:B40"/>
    <mergeCell ref="C38:C40"/>
    <mergeCell ref="D38:E38"/>
    <mergeCell ref="D39:E39"/>
    <mergeCell ref="D49:E49"/>
    <mergeCell ref="A50:A52"/>
    <mergeCell ref="B50:B52"/>
    <mergeCell ref="C50:C52"/>
    <mergeCell ref="D50:E50"/>
    <mergeCell ref="D51:E51"/>
    <mergeCell ref="D52:E52"/>
    <mergeCell ref="A44:A46"/>
    <mergeCell ref="B44:B46"/>
    <mergeCell ref="D44:E44"/>
    <mergeCell ref="D45:E45"/>
    <mergeCell ref="D46:E46"/>
    <mergeCell ref="A47:A49"/>
    <mergeCell ref="B47:B49"/>
    <mergeCell ref="C47:C49"/>
    <mergeCell ref="D47:E47"/>
    <mergeCell ref="D48:E48"/>
    <mergeCell ref="D58:E58"/>
    <mergeCell ref="A59:A61"/>
    <mergeCell ref="B59:B61"/>
    <mergeCell ref="C59:C61"/>
    <mergeCell ref="D59:E59"/>
    <mergeCell ref="D60:E60"/>
    <mergeCell ref="D61:E61"/>
    <mergeCell ref="A53:A55"/>
    <mergeCell ref="B53:B55"/>
    <mergeCell ref="D53:E53"/>
    <mergeCell ref="D54:E54"/>
    <mergeCell ref="D55:E55"/>
    <mergeCell ref="A56:A58"/>
    <mergeCell ref="B56:B58"/>
    <mergeCell ref="C56:C58"/>
    <mergeCell ref="D56:E56"/>
    <mergeCell ref="D57:E57"/>
    <mergeCell ref="A62:A64"/>
    <mergeCell ref="B62:B64"/>
    <mergeCell ref="D62:E62"/>
    <mergeCell ref="D63:E63"/>
    <mergeCell ref="D64:E64"/>
    <mergeCell ref="A65:A67"/>
    <mergeCell ref="B65:B67"/>
    <mergeCell ref="C65:C67"/>
    <mergeCell ref="D65:E65"/>
    <mergeCell ref="D66:E66"/>
    <mergeCell ref="A71:A73"/>
    <mergeCell ref="B71:B73"/>
    <mergeCell ref="C71:C73"/>
    <mergeCell ref="D71:E71"/>
    <mergeCell ref="D72:E72"/>
    <mergeCell ref="D73:E73"/>
    <mergeCell ref="D67:E67"/>
    <mergeCell ref="A68:A70"/>
    <mergeCell ref="B68:B70"/>
    <mergeCell ref="D68:E68"/>
    <mergeCell ref="D69:E69"/>
    <mergeCell ref="D70:E70"/>
    <mergeCell ref="D81:E81"/>
    <mergeCell ref="D82:E82"/>
    <mergeCell ref="D83:E83"/>
    <mergeCell ref="D84:E84"/>
    <mergeCell ref="A77:J77"/>
    <mergeCell ref="D78:E78"/>
    <mergeCell ref="D79:E79"/>
    <mergeCell ref="D80:E80"/>
    <mergeCell ref="A74:A76"/>
    <mergeCell ref="B74:B76"/>
    <mergeCell ref="C74:C76"/>
    <mergeCell ref="D74:E74"/>
    <mergeCell ref="D75:E75"/>
    <mergeCell ref="D76:E76"/>
    <mergeCell ref="B91:E91"/>
    <mergeCell ref="F91:J91"/>
    <mergeCell ref="B92:E92"/>
    <mergeCell ref="F92:J92"/>
    <mergeCell ref="B93:J93"/>
    <mergeCell ref="B94:E94"/>
    <mergeCell ref="F94:J94"/>
    <mergeCell ref="D85:E85"/>
    <mergeCell ref="D86:E86"/>
    <mergeCell ref="D87:E87"/>
    <mergeCell ref="A88:J88"/>
    <mergeCell ref="B89:J89"/>
    <mergeCell ref="B90:E90"/>
    <mergeCell ref="F90:J90"/>
    <mergeCell ref="B99:E99"/>
    <mergeCell ref="F99:J99"/>
    <mergeCell ref="B100:E100"/>
    <mergeCell ref="F100:J100"/>
    <mergeCell ref="B101:J101"/>
    <mergeCell ref="B102:E102"/>
    <mergeCell ref="F102:J102"/>
    <mergeCell ref="B95:E95"/>
    <mergeCell ref="F95:J95"/>
    <mergeCell ref="B96:E96"/>
    <mergeCell ref="F96:J96"/>
    <mergeCell ref="B97:J97"/>
    <mergeCell ref="B98:E98"/>
    <mergeCell ref="F98:J98"/>
    <mergeCell ref="B115:E115"/>
    <mergeCell ref="F115:J115"/>
    <mergeCell ref="B116:E116"/>
    <mergeCell ref="F116:J116"/>
    <mergeCell ref="B111:E111"/>
    <mergeCell ref="F111:J111"/>
    <mergeCell ref="B112:E112"/>
    <mergeCell ref="F112:J112"/>
    <mergeCell ref="B113:J113"/>
    <mergeCell ref="B114:E114"/>
    <mergeCell ref="F114:J114"/>
    <mergeCell ref="B107:E107"/>
    <mergeCell ref="F107:J107"/>
    <mergeCell ref="B108:E108"/>
    <mergeCell ref="F108:J108"/>
    <mergeCell ref="B109:J109"/>
    <mergeCell ref="B110:E110"/>
    <mergeCell ref="F110:J110"/>
    <mergeCell ref="B103:E103"/>
    <mergeCell ref="F103:J103"/>
    <mergeCell ref="B104:E104"/>
    <mergeCell ref="F104:J104"/>
    <mergeCell ref="B105:J105"/>
    <mergeCell ref="B106:E106"/>
    <mergeCell ref="F106:J106"/>
  </mergeCells>
  <dataValidations count="1">
    <dataValidation type="list" allowBlank="1" showInputMessage="1" showErrorMessage="1" sqref="D17:E76">
      <formula1>"Kuantitas,Kualitas,Waktu,Biaya"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256" scale="51" orientation="portrait" horizontalDpi="4294967293" r:id="rId1"/>
  <customProperties>
    <customPr name="LastActive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tabColor theme="5" tint="0.39997558519241921"/>
    <pageSetUpPr fitToPage="1"/>
  </sheetPr>
  <dimension ref="A1:AB134"/>
  <sheetViews>
    <sheetView showGridLines="0" showZeros="0" zoomScale="85" zoomScaleNormal="85" workbookViewId="0">
      <selection activeCell="AC1" sqref="AC1"/>
    </sheetView>
  </sheetViews>
  <sheetFormatPr defaultRowHeight="15" x14ac:dyDescent="0.25"/>
  <cols>
    <col min="1" max="1" width="5.28515625" customWidth="1"/>
    <col min="2" max="2" width="26.7109375" style="17" customWidth="1"/>
    <col min="3" max="3" width="26.42578125" customWidth="1"/>
    <col min="4" max="4" width="12.85546875" customWidth="1"/>
    <col min="5" max="5" width="4.140625" customWidth="1"/>
    <col min="6" max="6" width="31" customWidth="1"/>
    <col min="7" max="7" width="6.85546875" customWidth="1"/>
    <col min="8" max="8" width="9" customWidth="1"/>
    <col min="9" max="9" width="6" customWidth="1"/>
    <col min="10" max="10" width="10.85546875" customWidth="1"/>
    <col min="11" max="11" width="12.140625" customWidth="1"/>
    <col min="12" max="12" width="26.85546875" customWidth="1"/>
    <col min="13" max="13" width="33.5703125" customWidth="1"/>
    <col min="14" max="14" width="22.42578125" customWidth="1"/>
    <col min="15" max="15" width="16.7109375" customWidth="1"/>
    <col min="16" max="16" width="12.7109375" customWidth="1"/>
    <col min="17" max="28" width="9.140625" hidden="1" customWidth="1"/>
    <col min="29" max="29" width="9.140625" customWidth="1"/>
  </cols>
  <sheetData>
    <row r="1" spans="1:27" x14ac:dyDescent="0.25">
      <c r="A1" s="530" t="s">
        <v>132</v>
      </c>
      <c r="B1" s="530"/>
      <c r="C1" s="530"/>
      <c r="D1" s="530"/>
      <c r="E1" s="530"/>
      <c r="F1" s="530"/>
      <c r="G1" s="530"/>
      <c r="H1" s="530"/>
      <c r="I1" s="530"/>
      <c r="J1" s="530"/>
      <c r="K1" s="530"/>
      <c r="L1" s="530"/>
      <c r="M1" s="530"/>
      <c r="N1" s="530"/>
      <c r="O1" s="530"/>
      <c r="V1" t="s">
        <v>34</v>
      </c>
      <c r="W1" t="s">
        <v>133</v>
      </c>
      <c r="Y1" t="s">
        <v>134</v>
      </c>
      <c r="AA1" t="s">
        <v>97</v>
      </c>
    </row>
    <row r="2" spans="1:27" x14ac:dyDescent="0.25">
      <c r="A2" s="530" t="str">
        <f>UPPER('DATA PEGAWAI'!$H$8)</f>
        <v>KASUBBAG PENYUSUNAN PROGRAM DAN KEUANGAN</v>
      </c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V2" t="s">
        <v>36</v>
      </c>
      <c r="W2" t="s">
        <v>100</v>
      </c>
      <c r="Y2" t="s">
        <v>135</v>
      </c>
      <c r="AA2" t="s">
        <v>102</v>
      </c>
    </row>
    <row r="3" spans="1:27" x14ac:dyDescent="0.25">
      <c r="A3" s="530" t="s">
        <v>35</v>
      </c>
      <c r="B3" s="530"/>
      <c r="C3" s="530"/>
      <c r="D3" s="530"/>
      <c r="E3" s="530"/>
      <c r="F3" s="530"/>
      <c r="G3" s="530"/>
      <c r="H3" s="530"/>
      <c r="I3" s="530"/>
      <c r="J3" s="530"/>
      <c r="K3" s="530"/>
      <c r="L3" s="530"/>
      <c r="M3" s="530"/>
      <c r="N3" s="530"/>
      <c r="O3" s="530"/>
      <c r="V3" t="s">
        <v>38</v>
      </c>
      <c r="W3" t="s">
        <v>99</v>
      </c>
      <c r="AA3" t="s">
        <v>108</v>
      </c>
    </row>
    <row r="4" spans="1:27" ht="9" customHeight="1" x14ac:dyDescent="0.25">
      <c r="A4" s="24"/>
      <c r="B4" s="24"/>
      <c r="C4" s="24"/>
      <c r="D4" s="24"/>
      <c r="E4" s="24"/>
      <c r="F4" s="24"/>
      <c r="G4" s="24"/>
      <c r="H4" s="24"/>
      <c r="I4" s="293"/>
      <c r="J4" s="293"/>
      <c r="K4" s="24"/>
      <c r="L4" s="24"/>
      <c r="M4" s="24"/>
      <c r="V4" t="s">
        <v>39</v>
      </c>
      <c r="AA4" t="s">
        <v>110</v>
      </c>
    </row>
    <row r="5" spans="1:27" x14ac:dyDescent="0.25">
      <c r="A5" s="563" t="s">
        <v>471</v>
      </c>
      <c r="B5" s="563"/>
      <c r="C5" s="563"/>
      <c r="D5" s="563"/>
      <c r="E5" s="563"/>
      <c r="F5" s="563"/>
      <c r="G5" s="563"/>
      <c r="H5" s="563"/>
      <c r="I5" s="563"/>
      <c r="J5" s="563"/>
      <c r="K5" s="563"/>
      <c r="L5" s="563"/>
      <c r="M5" s="563"/>
      <c r="N5" s="563"/>
      <c r="O5" s="563"/>
      <c r="AA5" t="s">
        <v>114</v>
      </c>
    </row>
    <row r="6" spans="1:27" x14ac:dyDescent="0.25">
      <c r="A6" s="17" t="str">
        <f>'DATA PEGAWAI'!C4</f>
        <v>PEMERINTAH KABUPATEN BLITAR</v>
      </c>
      <c r="H6" t="s">
        <v>470</v>
      </c>
    </row>
    <row r="7" spans="1:27" x14ac:dyDescent="0.25">
      <c r="A7" s="15" t="s">
        <v>40</v>
      </c>
      <c r="B7" s="531" t="s">
        <v>3</v>
      </c>
      <c r="C7" s="531"/>
      <c r="D7" s="531"/>
      <c r="E7" s="531"/>
      <c r="F7" s="531"/>
      <c r="G7" s="36" t="s">
        <v>40</v>
      </c>
      <c r="H7" s="506" t="s">
        <v>14</v>
      </c>
      <c r="I7" s="532"/>
      <c r="J7" s="532"/>
      <c r="K7" s="532"/>
      <c r="L7" s="532"/>
      <c r="M7" s="532"/>
      <c r="N7" s="532"/>
      <c r="O7" s="507"/>
      <c r="V7" t="str">
        <f>VLOOKUP(A14,REF!$A$2:$B$6,2,FALSE)</f>
        <v>PIC_2</v>
      </c>
    </row>
    <row r="8" spans="1:27" ht="15" customHeight="1" x14ac:dyDescent="0.25">
      <c r="A8" s="13">
        <v>1</v>
      </c>
      <c r="B8" s="18" t="s">
        <v>41</v>
      </c>
      <c r="C8" s="566" t="str">
        <f>'DATA PEGAWAI'!H5</f>
        <v>MACHSUS, S.Sos.</v>
      </c>
      <c r="D8" s="567"/>
      <c r="E8" s="567"/>
      <c r="F8" s="567"/>
      <c r="G8" s="13">
        <v>1</v>
      </c>
      <c r="H8" s="567" t="s">
        <v>41</v>
      </c>
      <c r="I8" s="567"/>
      <c r="J8" s="567"/>
      <c r="K8" s="567"/>
      <c r="L8" s="494" t="str">
        <f>'DATA PEGAWAI'!H12</f>
        <v>DANY MUSAFA KAMIL, S. Sos. MM.</v>
      </c>
      <c r="M8" s="494"/>
      <c r="N8" s="494"/>
      <c r="O8" s="494"/>
    </row>
    <row r="9" spans="1:27" ht="15" customHeight="1" x14ac:dyDescent="0.25">
      <c r="A9" s="13">
        <v>2</v>
      </c>
      <c r="B9" s="18" t="s">
        <v>9</v>
      </c>
      <c r="C9" s="566" t="str">
        <f>'DATA PEGAWAI'!H6</f>
        <v>19670913 200701 1 023</v>
      </c>
      <c r="D9" s="567"/>
      <c r="E9" s="567"/>
      <c r="F9" s="567"/>
      <c r="G9" s="13">
        <v>2</v>
      </c>
      <c r="H9" s="567" t="s">
        <v>9</v>
      </c>
      <c r="I9" s="567"/>
      <c r="J9" s="567"/>
      <c r="K9" s="567"/>
      <c r="L9" s="494" t="str">
        <f>'DATA PEGAWAI'!H13</f>
        <v>19800104 200312 1 008</v>
      </c>
      <c r="M9" s="494"/>
      <c r="N9" s="494"/>
      <c r="O9" s="494"/>
      <c r="V9" t="s">
        <v>136</v>
      </c>
      <c r="W9" t="s">
        <v>137</v>
      </c>
      <c r="X9" t="s">
        <v>138</v>
      </c>
      <c r="Y9" t="s">
        <v>139</v>
      </c>
      <c r="Z9" t="s">
        <v>134</v>
      </c>
    </row>
    <row r="10" spans="1:27" ht="15" customHeight="1" x14ac:dyDescent="0.25">
      <c r="A10" s="13">
        <v>3</v>
      </c>
      <c r="B10" s="18" t="s">
        <v>42</v>
      </c>
      <c r="C10" s="566" t="str">
        <f>'DATA PEGAWAI'!H7</f>
        <v>Penata Muda Tk. I (III/b)</v>
      </c>
      <c r="D10" s="567"/>
      <c r="E10" s="567"/>
      <c r="F10" s="567"/>
      <c r="G10" s="13">
        <v>3</v>
      </c>
      <c r="H10" s="568" t="s">
        <v>42</v>
      </c>
      <c r="I10" s="568"/>
      <c r="J10" s="568"/>
      <c r="K10" s="568"/>
      <c r="L10" s="494" t="str">
        <f>'DATA PEGAWAI'!H14</f>
        <v>Pembina (IV/a)</v>
      </c>
      <c r="M10" s="494"/>
      <c r="N10" s="494"/>
      <c r="O10" s="494"/>
      <c r="V10">
        <f>COUNTA(N20:N90)</f>
        <v>6</v>
      </c>
      <c r="W10">
        <f>COUNTIF(N20:N90,"Di Bawah Ekspektasi")</f>
        <v>1</v>
      </c>
      <c r="X10">
        <f>COUNTIF($N$20:$N$90,"Sesuai Ekspektasi")</f>
        <v>2</v>
      </c>
      <c r="Y10">
        <f>COUNTIF($N$20:$N$90,"Di Atas Ekspektasi")</f>
        <v>3</v>
      </c>
      <c r="Z10">
        <f>COUNTIF($O$20:$O$90,"Positif")</f>
        <v>6</v>
      </c>
    </row>
    <row r="11" spans="1:27" s="39" customFormat="1" ht="33.75" customHeight="1" x14ac:dyDescent="0.25">
      <c r="A11" s="25">
        <v>4</v>
      </c>
      <c r="B11" s="38" t="s">
        <v>43</v>
      </c>
      <c r="C11" s="495" t="str">
        <f>'DATA PEGAWAI'!H8</f>
        <v>Kasubbag Penyusunan Program dan Keuangan</v>
      </c>
      <c r="D11" s="483"/>
      <c r="E11" s="483"/>
      <c r="F11" s="483"/>
      <c r="G11" s="25">
        <v>4</v>
      </c>
      <c r="H11" s="496" t="s">
        <v>43</v>
      </c>
      <c r="I11" s="496"/>
      <c r="J11" s="496"/>
      <c r="K11" s="496"/>
      <c r="L11" s="494" t="str">
        <f>'DATA PEGAWAI'!H15</f>
        <v>Sekretaris Kecamatan</v>
      </c>
      <c r="M11" s="494"/>
      <c r="N11" s="494"/>
      <c r="O11" s="494"/>
      <c r="W11" s="39">
        <f>W10/$V$10</f>
        <v>0.16666666666666666</v>
      </c>
      <c r="X11" s="39">
        <f t="shared" ref="X11:Z11" si="0">X10/$V$10</f>
        <v>0.33333333333333331</v>
      </c>
      <c r="Y11" s="39">
        <f t="shared" si="0"/>
        <v>0.5</v>
      </c>
      <c r="Z11" s="39">
        <f t="shared" si="0"/>
        <v>1</v>
      </c>
    </row>
    <row r="12" spans="1:27" s="39" customFormat="1" ht="33.75" customHeight="1" x14ac:dyDescent="0.25">
      <c r="A12" s="25">
        <v>5</v>
      </c>
      <c r="B12" s="38" t="s">
        <v>44</v>
      </c>
      <c r="C12" s="495" t="str">
        <f>'DATA PEGAWAI'!H9</f>
        <v>Kecamatan Ponggok</v>
      </c>
      <c r="D12" s="483"/>
      <c r="E12" s="483"/>
      <c r="F12" s="483"/>
      <c r="G12" s="25">
        <v>5</v>
      </c>
      <c r="H12" s="496" t="s">
        <v>44</v>
      </c>
      <c r="I12" s="496"/>
      <c r="J12" s="496"/>
      <c r="K12" s="496"/>
      <c r="L12" s="494" t="str">
        <f>'DATA PEGAWAI'!H16</f>
        <v>Kecamatan Ponggok</v>
      </c>
      <c r="M12" s="494"/>
      <c r="N12" s="494"/>
      <c r="O12" s="494"/>
      <c r="V12" s="39" t="str">
        <f>IF(AND(Y11&gt;=0.5,W11=0,Z11&gt;=0.5),"Di Atas Ekspektasi",IF(AND(X11&gt;=0.5,W11&lt;=0.5,Z11&gt;0),"Sesuai Ekspektasi",IF(AND(W11&lt;=1,W11&gt;0.5,Z11&lt;0.5),"Di Bawah Ekspektasi","Sesuai Ekspektasi")))</f>
        <v>Sesuai Ekspektasi</v>
      </c>
    </row>
    <row r="13" spans="1:27" x14ac:dyDescent="0.25">
      <c r="A13" s="569" t="s">
        <v>140</v>
      </c>
      <c r="B13" s="570"/>
      <c r="C13" s="570"/>
      <c r="D13" s="570"/>
      <c r="E13" s="570"/>
      <c r="F13" s="570"/>
      <c r="G13" s="570"/>
      <c r="H13" s="570"/>
      <c r="I13" s="570"/>
      <c r="J13" s="570"/>
      <c r="K13" s="570"/>
      <c r="L13" s="570"/>
      <c r="M13" s="570"/>
      <c r="N13" s="570"/>
      <c r="O13" s="571"/>
    </row>
    <row r="14" spans="1:27" x14ac:dyDescent="0.25">
      <c r="A14" s="564" t="s">
        <v>102</v>
      </c>
      <c r="B14" s="565"/>
      <c r="C14" s="542"/>
      <c r="D14" s="542"/>
      <c r="E14" s="542"/>
      <c r="F14" s="542"/>
      <c r="G14" s="542"/>
      <c r="H14" s="542"/>
      <c r="I14" s="542"/>
      <c r="J14" s="542"/>
      <c r="K14" s="542"/>
      <c r="L14" s="542"/>
      <c r="M14" s="542"/>
      <c r="N14" s="542"/>
      <c r="O14" s="572"/>
    </row>
    <row r="15" spans="1:27" ht="174.75" customHeight="1" x14ac:dyDescent="0.25">
      <c r="A15" s="560" t="s">
        <v>141</v>
      </c>
      <c r="B15" s="561"/>
      <c r="C15" s="561"/>
      <c r="D15" s="561"/>
      <c r="E15" s="561"/>
      <c r="F15" s="561"/>
      <c r="G15" s="561"/>
      <c r="H15" s="561"/>
      <c r="I15" s="561"/>
      <c r="J15" s="561"/>
      <c r="K15" s="561"/>
      <c r="L15" s="561"/>
      <c r="M15" s="561"/>
      <c r="N15" s="310"/>
      <c r="O15" s="287"/>
    </row>
    <row r="16" spans="1:27" x14ac:dyDescent="0.25">
      <c r="A16" s="562" t="s">
        <v>45</v>
      </c>
      <c r="B16" s="562"/>
      <c r="C16" s="562"/>
      <c r="D16" s="562"/>
      <c r="E16" s="562"/>
      <c r="F16" s="562"/>
      <c r="G16" s="562"/>
      <c r="H16" s="562"/>
      <c r="I16" s="562"/>
      <c r="J16" s="562"/>
      <c r="K16" s="562"/>
      <c r="L16" s="562"/>
      <c r="M16" s="562"/>
      <c r="N16" s="516" t="s">
        <v>142</v>
      </c>
      <c r="O16" s="516" t="s">
        <v>143</v>
      </c>
    </row>
    <row r="17" spans="1:17" s="35" customFormat="1" ht="30" customHeight="1" x14ac:dyDescent="0.25">
      <c r="A17" s="40" t="s">
        <v>40</v>
      </c>
      <c r="B17" s="22" t="s">
        <v>46</v>
      </c>
      <c r="C17" s="22" t="s">
        <v>47</v>
      </c>
      <c r="D17" s="508" t="s">
        <v>48</v>
      </c>
      <c r="E17" s="510"/>
      <c r="F17" s="40" t="s">
        <v>49</v>
      </c>
      <c r="G17" s="508" t="s">
        <v>50</v>
      </c>
      <c r="H17" s="509"/>
      <c r="I17" s="509"/>
      <c r="J17" s="510"/>
      <c r="K17" s="508" t="s">
        <v>144</v>
      </c>
      <c r="L17" s="510"/>
      <c r="M17" s="21" t="s">
        <v>145</v>
      </c>
      <c r="N17" s="558"/>
      <c r="O17" s="558"/>
    </row>
    <row r="18" spans="1:17" x14ac:dyDescent="0.25">
      <c r="A18" s="23" t="s">
        <v>51</v>
      </c>
      <c r="B18" s="23" t="s">
        <v>52</v>
      </c>
      <c r="C18" s="23" t="s">
        <v>53</v>
      </c>
      <c r="D18" s="504" t="s">
        <v>54</v>
      </c>
      <c r="E18" s="505"/>
      <c r="F18" s="23" t="s">
        <v>55</v>
      </c>
      <c r="G18" s="504" t="s">
        <v>56</v>
      </c>
      <c r="H18" s="511"/>
      <c r="I18" s="511"/>
      <c r="J18" s="505"/>
      <c r="K18" s="504" t="s">
        <v>146</v>
      </c>
      <c r="L18" s="505"/>
      <c r="M18" s="23" t="s">
        <v>147</v>
      </c>
      <c r="N18" s="558"/>
      <c r="O18" s="558"/>
    </row>
    <row r="19" spans="1:17" x14ac:dyDescent="0.25">
      <c r="A19" s="41" t="s">
        <v>57</v>
      </c>
      <c r="B19" s="42"/>
      <c r="C19" s="42"/>
      <c r="D19" s="42"/>
      <c r="E19" s="42"/>
      <c r="F19" s="42"/>
      <c r="G19" s="42"/>
      <c r="H19" s="42"/>
      <c r="I19" s="289"/>
      <c r="J19" s="289"/>
      <c r="K19" s="42"/>
      <c r="L19" s="42"/>
      <c r="M19" s="43"/>
      <c r="N19" s="559"/>
      <c r="O19" s="559"/>
    </row>
    <row r="20" spans="1:17" ht="78" customHeight="1" x14ac:dyDescent="0.25">
      <c r="A20" s="303">
        <f>'SKP SEMESTER 1'!A17</f>
        <v>1</v>
      </c>
      <c r="B20" s="303" t="str">
        <f>'SKP SEMESTER 1'!B17</f>
        <v>Meningkatnya Akuntabilitas Kinerja Perangkat Daerah</v>
      </c>
      <c r="C20" s="303" t="str">
        <f>'SKP SEMESTER 1'!C17</f>
        <v>Terselenggaranya Perencanaan dan pengelolaan keuangan perangkat daerah yang akuntable</v>
      </c>
      <c r="D20" s="545" t="str">
        <f>'SKP SEMESTER 1'!D17:E17</f>
        <v>Kuantitas</v>
      </c>
      <c r="E20" s="546"/>
      <c r="F20" s="25" t="str">
        <f>'SKP SEMESTER 1'!F17</f>
        <v>Persentase dokumen perencanaan dan dokumen pengelolaan keuangan yang diselesaikan</v>
      </c>
      <c r="G20" s="26">
        <f>'SKP SEMESTER 1'!G17</f>
        <v>95</v>
      </c>
      <c r="H20" s="27" t="str">
        <f>'SKP SEMESTER 1'!H17</f>
        <v>%</v>
      </c>
      <c r="I20" s="291">
        <f>'SKP SEMESTER 1'!I17</f>
        <v>100</v>
      </c>
      <c r="J20" s="292" t="str">
        <f>'SKP SEMESTER 1'!J17</f>
        <v>%</v>
      </c>
      <c r="K20" s="358" t="s">
        <v>463</v>
      </c>
      <c r="L20" s="49" t="s">
        <v>465</v>
      </c>
      <c r="M20" s="50" t="s">
        <v>125</v>
      </c>
      <c r="N20" s="51" t="s">
        <v>133</v>
      </c>
      <c r="O20" s="51" t="s">
        <v>134</v>
      </c>
      <c r="Q20">
        <f>IFERROR(MATCH(N20&amp;O20,'UMPAN BALIK DEFAULT'!$A$2:$F$2,0),"")</f>
        <v>3</v>
      </c>
    </row>
    <row r="21" spans="1:17" ht="61.5" customHeight="1" x14ac:dyDescent="0.25">
      <c r="A21" s="309"/>
      <c r="B21" s="309"/>
      <c r="C21" s="309"/>
      <c r="D21" s="545" t="str">
        <f>'SKP SEMESTER 1'!D18:E18</f>
        <v>Kualitas</v>
      </c>
      <c r="E21" s="546"/>
      <c r="F21" s="367" t="s">
        <v>480</v>
      </c>
      <c r="G21" s="291">
        <f>'SKP SEMESTER 1'!G18</f>
        <v>7</v>
      </c>
      <c r="H21" s="292" t="str">
        <f>'SKP SEMESTER 1'!H18</f>
        <v>Laporan</v>
      </c>
      <c r="I21" s="291">
        <f>'SKP SEMESTER 1'!I18</f>
        <v>8</v>
      </c>
      <c r="J21" s="292" t="str">
        <f>'SKP SEMESTER 1'!J18</f>
        <v>Laporan</v>
      </c>
      <c r="K21" s="358"/>
      <c r="L21" s="49"/>
      <c r="M21" s="50" t="s">
        <v>125</v>
      </c>
      <c r="N21" s="51" t="s">
        <v>133</v>
      </c>
      <c r="O21" s="51" t="s">
        <v>134</v>
      </c>
      <c r="Q21">
        <f>IFERROR(MATCH(N21&amp;O21,'UMPAN BALIK DEFAULT'!$A$2:$F$2,0),"")</f>
        <v>3</v>
      </c>
    </row>
    <row r="22" spans="1:17" ht="29.25" customHeight="1" x14ac:dyDescent="0.25">
      <c r="A22" s="309"/>
      <c r="B22" s="309"/>
      <c r="C22" s="309"/>
      <c r="D22" s="545" t="str">
        <f>'SKP SEMESTER 1'!D19:E19</f>
        <v>Waktu</v>
      </c>
      <c r="E22" s="546"/>
      <c r="F22" s="285" t="str">
        <f>'SKP SEMESTER 1'!F19</f>
        <v xml:space="preserve">Tepat waktu </v>
      </c>
      <c r="G22" s="291">
        <f>'SKP SEMESTER 1'!G19</f>
        <v>5</v>
      </c>
      <c r="H22" s="292" t="str">
        <f>'SKP SEMESTER 1'!H19</f>
        <v>Bulan</v>
      </c>
      <c r="I22" s="291">
        <f>'SKP SEMESTER 1'!I19</f>
        <v>6</v>
      </c>
      <c r="J22" s="292" t="str">
        <f>'SKP SEMESTER 1'!J19</f>
        <v>Bulan</v>
      </c>
      <c r="K22" s="48"/>
      <c r="L22" s="49"/>
      <c r="M22" s="50" t="s">
        <v>123</v>
      </c>
      <c r="N22" s="51" t="s">
        <v>99</v>
      </c>
      <c r="O22" s="51" t="s">
        <v>134</v>
      </c>
      <c r="Q22">
        <f>IFERROR(MATCH(N22&amp;O22,'UMPAN BALIK DEFAULT'!$A$2:$F$2,0),"")</f>
        <v>1</v>
      </c>
    </row>
    <row r="23" spans="1:17" ht="50.25" customHeight="1" x14ac:dyDescent="0.25">
      <c r="A23" s="303">
        <f>'SKP SEMESTER 1'!A20</f>
        <v>2</v>
      </c>
      <c r="B23" s="303" t="str">
        <f>'SKP SEMESTER 1'!B20</f>
        <v>Meningkatnya Akuntabilitas Kinerja Perangkat Daerah</v>
      </c>
      <c r="C23" s="303" t="str">
        <f>'SKP SEMESTER 1'!C20</f>
        <v>Tercapainya pelaporan kinerja dan keuangan yang diselesaikan tepat waktu</v>
      </c>
      <c r="D23" s="545" t="str">
        <f>'SKP SEMESTER 1'!D20:E20</f>
        <v>Kuantitas</v>
      </c>
      <c r="E23" s="546"/>
      <c r="F23" s="285" t="str">
        <f>'SKP SEMESTER 1'!F20</f>
        <v xml:space="preserve">Persentase dokumen laporan kinerja dan laporan keuangan yang diselesaikan tepat waktu </v>
      </c>
      <c r="G23" s="291">
        <f>'SKP SEMESTER 1'!G20</f>
        <v>95</v>
      </c>
      <c r="H23" s="292" t="str">
        <f>'SKP SEMESTER 1'!H20</f>
        <v>%</v>
      </c>
      <c r="I23" s="291">
        <f>'SKP SEMESTER 1'!I20</f>
        <v>100</v>
      </c>
      <c r="J23" s="292" t="str">
        <f>'SKP SEMESTER 1'!J20</f>
        <v>%</v>
      </c>
      <c r="K23" s="358" t="s">
        <v>464</v>
      </c>
      <c r="L23" s="49" t="s">
        <v>465</v>
      </c>
      <c r="M23" s="50" t="s">
        <v>123</v>
      </c>
      <c r="N23" s="51" t="s">
        <v>133</v>
      </c>
      <c r="O23" s="51" t="s">
        <v>134</v>
      </c>
      <c r="Q23">
        <f>IFERROR(MATCH(N23&amp;O23,'UMPAN BALIK DEFAULT'!$A$2:$F$2,0),"")</f>
        <v>3</v>
      </c>
    </row>
    <row r="24" spans="1:17" ht="48" customHeight="1" x14ac:dyDescent="0.25">
      <c r="A24" s="309"/>
      <c r="B24" s="309"/>
      <c r="C24" s="309"/>
      <c r="D24" s="545" t="str">
        <f>'SKP SEMESTER 1'!D21:E21</f>
        <v>Kualitas</v>
      </c>
      <c r="E24" s="546"/>
      <c r="F24" s="285" t="str">
        <f>'SKP SEMESTER 1'!F21</f>
        <v xml:space="preserve">Jumlah dokumen laporan kinerja dan laporan keuangan yang diselesaikan tepat waktu </v>
      </c>
      <c r="G24" s="291">
        <f>'SKP SEMESTER 1'!G21</f>
        <v>1</v>
      </c>
      <c r="H24" s="292" t="str">
        <f>'SKP SEMESTER 1'!H21</f>
        <v>laporan</v>
      </c>
      <c r="I24" s="291">
        <f>'SKP SEMESTER 1'!I21</f>
        <v>2</v>
      </c>
      <c r="J24" s="292" t="str">
        <f>'SKP SEMESTER 1'!J21</f>
        <v>laporan</v>
      </c>
      <c r="K24" s="358">
        <v>0.95</v>
      </c>
      <c r="L24" s="49" t="s">
        <v>167</v>
      </c>
      <c r="M24" s="50" t="s">
        <v>124</v>
      </c>
      <c r="N24" s="51" t="s">
        <v>100</v>
      </c>
      <c r="O24" s="51" t="s">
        <v>134</v>
      </c>
      <c r="Q24">
        <f>IFERROR(MATCH(N24&amp;O24,'UMPAN BALIK DEFAULT'!$A$2:$F$2,0),"")</f>
        <v>2</v>
      </c>
    </row>
    <row r="25" spans="1:17" ht="29.25" customHeight="1" x14ac:dyDescent="0.25">
      <c r="A25" s="309"/>
      <c r="B25" s="309"/>
      <c r="C25" s="309"/>
      <c r="D25" s="545" t="str">
        <f>'SKP SEMESTER 1'!D22:E22</f>
        <v>Waktu</v>
      </c>
      <c r="E25" s="546"/>
      <c r="F25" s="285" t="str">
        <f>'SKP SEMESTER 1'!F22</f>
        <v>Tepat waktu</v>
      </c>
      <c r="G25" s="291">
        <f>'SKP SEMESTER 1'!G22</f>
        <v>5</v>
      </c>
      <c r="H25" s="292" t="str">
        <f>'SKP SEMESTER 1'!H22</f>
        <v>Bulan</v>
      </c>
      <c r="I25" s="291">
        <f>'SKP SEMESTER 1'!I22</f>
        <v>6</v>
      </c>
      <c r="J25" s="292" t="str">
        <f>'SKP SEMESTER 1'!J22</f>
        <v>Bulan</v>
      </c>
      <c r="K25" s="48" t="s">
        <v>446</v>
      </c>
      <c r="L25" s="49" t="s">
        <v>447</v>
      </c>
      <c r="M25" s="50" t="s">
        <v>124</v>
      </c>
      <c r="N25" s="51" t="s">
        <v>100</v>
      </c>
      <c r="O25" s="51" t="s">
        <v>134</v>
      </c>
      <c r="Q25">
        <f>IFERROR(MATCH(N25&amp;O25,'UMPAN BALIK DEFAULT'!$A$2:$F$2,0),"")</f>
        <v>2</v>
      </c>
    </row>
    <row r="26" spans="1:17" ht="48.75" customHeight="1" x14ac:dyDescent="0.25">
      <c r="A26" s="303">
        <f>'SKP SEMESTER 1'!A23</f>
        <v>3</v>
      </c>
      <c r="B26" s="303">
        <f>'SKP SEMESTER 1'!B23</f>
        <v>0</v>
      </c>
      <c r="C26" s="303">
        <f>'SKP SEMESTER 1'!C23</f>
        <v>0</v>
      </c>
      <c r="D26" s="545">
        <f>'SKP SEMESTER 1'!D23:E23</f>
        <v>0</v>
      </c>
      <c r="E26" s="546"/>
      <c r="F26" s="285">
        <f>'SKP SEMESTER 1'!F23</f>
        <v>0</v>
      </c>
      <c r="G26" s="291">
        <f>'SKP SEMESTER 1'!G23</f>
        <v>0</v>
      </c>
      <c r="H26" s="292">
        <f>'SKP SEMESTER 1'!H23</f>
        <v>0</v>
      </c>
      <c r="I26" s="291">
        <f>'SKP SEMESTER 1'!I23</f>
        <v>0</v>
      </c>
      <c r="J26" s="292">
        <f>'SKP SEMESTER 1'!J23</f>
        <v>0</v>
      </c>
      <c r="K26" s="358"/>
      <c r="L26" s="49"/>
      <c r="M26" s="50"/>
      <c r="N26" s="51"/>
      <c r="O26" s="51"/>
      <c r="Q26" t="str">
        <f>IFERROR(MATCH(N26&amp;O26,'UMPAN BALIK DEFAULT'!$A$2:$F$2,0),"")</f>
        <v/>
      </c>
    </row>
    <row r="27" spans="1:17" ht="33" customHeight="1" x14ac:dyDescent="0.25">
      <c r="A27" s="309"/>
      <c r="B27" s="309"/>
      <c r="C27" s="309"/>
      <c r="D27" s="545">
        <f>'SKP SEMESTER 1'!D24:E24</f>
        <v>0</v>
      </c>
      <c r="E27" s="546"/>
      <c r="F27" s="285">
        <f>'SKP SEMESTER 1'!F24</f>
        <v>0</v>
      </c>
      <c r="G27" s="291">
        <f>'SKP SEMESTER 1'!G24</f>
        <v>0</v>
      </c>
      <c r="H27" s="292">
        <f>'SKP SEMESTER 1'!H24</f>
        <v>0</v>
      </c>
      <c r="I27" s="291">
        <f>'SKP SEMESTER 1'!I24</f>
        <v>0</v>
      </c>
      <c r="J27" s="292">
        <f>'SKP SEMESTER 1'!J24</f>
        <v>0</v>
      </c>
      <c r="K27" s="358"/>
      <c r="L27" s="49"/>
      <c r="M27" s="50"/>
      <c r="N27" s="51"/>
      <c r="O27" s="51"/>
      <c r="Q27" t="str">
        <f>IFERROR(MATCH(N27&amp;O27,'UMPAN BALIK DEFAULT'!$A$2:$F$2,0),"")</f>
        <v/>
      </c>
    </row>
    <row r="28" spans="1:17" ht="27" customHeight="1" x14ac:dyDescent="0.25">
      <c r="A28" s="309"/>
      <c r="B28" s="309"/>
      <c r="C28" s="309"/>
      <c r="D28" s="545">
        <f>'SKP SEMESTER 1'!D25:E25</f>
        <v>0</v>
      </c>
      <c r="E28" s="546"/>
      <c r="F28" s="285">
        <f>'SKP SEMESTER 1'!F25</f>
        <v>0</v>
      </c>
      <c r="G28" s="291">
        <f>'SKP SEMESTER 1'!G25</f>
        <v>0</v>
      </c>
      <c r="H28" s="292">
        <f>'SKP SEMESTER 1'!H25</f>
        <v>0</v>
      </c>
      <c r="I28" s="291">
        <f>'SKP SEMESTER 1'!I25</f>
        <v>0</v>
      </c>
      <c r="J28" s="292">
        <f>'SKP SEMESTER 1'!J25</f>
        <v>0</v>
      </c>
      <c r="K28" s="48"/>
      <c r="L28" s="49"/>
      <c r="M28" s="50"/>
      <c r="N28" s="51"/>
      <c r="O28" s="51"/>
      <c r="Q28" t="str">
        <f>IFERROR(MATCH(N28&amp;O28,'UMPAN BALIK DEFAULT'!$A$2:$F$2,0),"")</f>
        <v/>
      </c>
    </row>
    <row r="29" spans="1:17" ht="45.75" customHeight="1" x14ac:dyDescent="0.25">
      <c r="A29" s="303"/>
      <c r="B29" s="303">
        <f>'SKP SEMESTER 1'!B26</f>
        <v>0</v>
      </c>
      <c r="C29" s="303">
        <f>'SKP SEMESTER 1'!C26</f>
        <v>0</v>
      </c>
      <c r="D29" s="545">
        <f>'SKP SEMESTER 1'!D26:E26</f>
        <v>0</v>
      </c>
      <c r="E29" s="546"/>
      <c r="F29" s="285">
        <f>'SKP SEMESTER 1'!F26</f>
        <v>0</v>
      </c>
      <c r="G29" s="291">
        <f>'SKP SEMESTER 1'!G26</f>
        <v>0</v>
      </c>
      <c r="H29" s="292">
        <f>'SKP SEMESTER 1'!H26</f>
        <v>0</v>
      </c>
      <c r="I29" s="291">
        <f>'SKP SEMESTER 1'!I26</f>
        <v>0</v>
      </c>
      <c r="J29" s="292">
        <f>'SKP SEMESTER 1'!J26</f>
        <v>0</v>
      </c>
      <c r="K29" s="358"/>
      <c r="L29" s="49"/>
      <c r="M29" s="50"/>
      <c r="N29" s="51"/>
      <c r="O29" s="51"/>
      <c r="Q29" t="str">
        <f>IFERROR(MATCH(N29&amp;O29,'UMPAN BALIK DEFAULT'!$A$2:$F$2,0),"")</f>
        <v/>
      </c>
    </row>
    <row r="30" spans="1:17" ht="31.5" customHeight="1" x14ac:dyDescent="0.25">
      <c r="A30" s="309"/>
      <c r="B30" s="309"/>
      <c r="C30" s="309"/>
      <c r="D30" s="545">
        <f>'SKP SEMESTER 1'!D27:E27</f>
        <v>0</v>
      </c>
      <c r="E30" s="546"/>
      <c r="F30" s="285">
        <f>'SKP SEMESTER 1'!F27</f>
        <v>0</v>
      </c>
      <c r="G30" s="291">
        <f>'SKP SEMESTER 1'!G27</f>
        <v>0</v>
      </c>
      <c r="H30" s="292">
        <f>'SKP SEMESTER 1'!H27</f>
        <v>0</v>
      </c>
      <c r="I30" s="291">
        <f>'SKP SEMESTER 1'!I27</f>
        <v>0</v>
      </c>
      <c r="J30" s="292">
        <f>'SKP SEMESTER 1'!J27</f>
        <v>0</v>
      </c>
      <c r="K30" s="358"/>
      <c r="L30" s="49"/>
      <c r="M30" s="50"/>
      <c r="N30" s="51"/>
      <c r="O30" s="51"/>
      <c r="Q30" t="str">
        <f>IFERROR(MATCH(N30&amp;O30,'UMPAN BALIK DEFAULT'!$A$2:$F$2,0),"")</f>
        <v/>
      </c>
    </row>
    <row r="31" spans="1:17" x14ac:dyDescent="0.25">
      <c r="A31" s="309"/>
      <c r="B31" s="309"/>
      <c r="C31" s="309"/>
      <c r="D31" s="545">
        <f>'SKP SEMESTER 1'!D28:E28</f>
        <v>0</v>
      </c>
      <c r="E31" s="546"/>
      <c r="F31" s="285">
        <f>'SKP SEMESTER 1'!F28</f>
        <v>0</v>
      </c>
      <c r="G31" s="291">
        <f>'SKP SEMESTER 1'!G28</f>
        <v>0</v>
      </c>
      <c r="H31" s="292">
        <f>'SKP SEMESTER 1'!H28</f>
        <v>0</v>
      </c>
      <c r="I31" s="291">
        <f>'SKP SEMESTER 1'!I28</f>
        <v>0</v>
      </c>
      <c r="J31" s="292">
        <f>'SKP SEMESTER 1'!J28</f>
        <v>0</v>
      </c>
      <c r="K31" s="48"/>
      <c r="L31" s="49"/>
      <c r="M31" s="50"/>
      <c r="N31" s="51"/>
      <c r="O31" s="51"/>
      <c r="Q31" t="str">
        <f>IFERROR(MATCH(N31&amp;O31,'UMPAN BALIK DEFAULT'!$A$2:$F$2,0),"")</f>
        <v/>
      </c>
    </row>
    <row r="32" spans="1:17" x14ac:dyDescent="0.25">
      <c r="A32" s="303"/>
      <c r="B32" s="303"/>
      <c r="C32" s="303"/>
      <c r="D32" s="545"/>
      <c r="E32" s="546"/>
      <c r="F32" s="285"/>
      <c r="G32" s="291"/>
      <c r="H32" s="292"/>
      <c r="I32" s="291"/>
      <c r="J32" s="292"/>
      <c r="K32" s="48"/>
      <c r="L32" s="49"/>
      <c r="M32" s="50"/>
      <c r="N32" s="51"/>
      <c r="O32" s="51"/>
      <c r="Q32" t="str">
        <f>IFERROR(MATCH(N32&amp;O32,'UMPAN BALIK DEFAULT'!$A$2:$F$2,0),"")</f>
        <v/>
      </c>
    </row>
    <row r="33" spans="1:17" x14ac:dyDescent="0.25">
      <c r="A33" s="309"/>
      <c r="B33" s="309"/>
      <c r="C33" s="309"/>
      <c r="D33" s="545"/>
      <c r="E33" s="546"/>
      <c r="F33" s="285"/>
      <c r="G33" s="291"/>
      <c r="H33" s="292"/>
      <c r="I33" s="291"/>
      <c r="J33" s="292"/>
      <c r="K33" s="48"/>
      <c r="L33" s="49"/>
      <c r="M33" s="50"/>
      <c r="N33" s="51"/>
      <c r="O33" s="51"/>
      <c r="Q33" t="str">
        <f>IFERROR(MATCH(N33&amp;O33,'UMPAN BALIK DEFAULT'!$A$2:$F$2,0),"")</f>
        <v/>
      </c>
    </row>
    <row r="34" spans="1:17" x14ac:dyDescent="0.25">
      <c r="A34" s="309"/>
      <c r="B34" s="309"/>
      <c r="C34" s="309"/>
      <c r="D34" s="545"/>
      <c r="E34" s="546"/>
      <c r="F34" s="285"/>
      <c r="G34" s="291"/>
      <c r="H34" s="292"/>
      <c r="I34" s="291"/>
      <c r="J34" s="292"/>
      <c r="K34" s="48"/>
      <c r="L34" s="49"/>
      <c r="M34" s="50"/>
      <c r="N34" s="51"/>
      <c r="O34" s="51"/>
      <c r="Q34" t="str">
        <f>IFERROR(MATCH(N34&amp;O34,'UMPAN BALIK DEFAULT'!$A$2:$F$2,0),"")</f>
        <v/>
      </c>
    </row>
    <row r="35" spans="1:17" hidden="1" x14ac:dyDescent="0.25">
      <c r="A35" s="303"/>
      <c r="B35" s="303"/>
      <c r="C35" s="303"/>
      <c r="D35" s="545"/>
      <c r="E35" s="546"/>
      <c r="F35" s="285"/>
      <c r="G35" s="291"/>
      <c r="H35" s="292"/>
      <c r="I35" s="291"/>
      <c r="J35" s="292"/>
      <c r="K35" s="48"/>
      <c r="L35" s="49"/>
      <c r="M35" s="50"/>
      <c r="N35" s="51"/>
      <c r="O35" s="51"/>
      <c r="Q35" t="str">
        <f>IFERROR(MATCH(N35&amp;O35,'UMPAN BALIK DEFAULT'!$A$2:$F$2,0),"")</f>
        <v/>
      </c>
    </row>
    <row r="36" spans="1:17" hidden="1" x14ac:dyDescent="0.25">
      <c r="A36" s="309"/>
      <c r="B36" s="309"/>
      <c r="C36" s="309"/>
      <c r="D36" s="545"/>
      <c r="E36" s="546"/>
      <c r="F36" s="285"/>
      <c r="G36" s="291"/>
      <c r="H36" s="292"/>
      <c r="I36" s="291"/>
      <c r="J36" s="292"/>
      <c r="K36" s="48"/>
      <c r="L36" s="49"/>
      <c r="M36" s="50"/>
      <c r="N36" s="51"/>
      <c r="O36" s="51"/>
      <c r="Q36" t="str">
        <f>IFERROR(MATCH(N36&amp;O36,'UMPAN BALIK DEFAULT'!$A$2:$F$2,0),"")</f>
        <v/>
      </c>
    </row>
    <row r="37" spans="1:17" hidden="1" x14ac:dyDescent="0.25">
      <c r="A37" s="309"/>
      <c r="B37" s="309"/>
      <c r="C37" s="309"/>
      <c r="D37" s="545"/>
      <c r="E37" s="546"/>
      <c r="F37" s="285"/>
      <c r="G37" s="291"/>
      <c r="H37" s="292"/>
      <c r="I37" s="291"/>
      <c r="J37" s="292"/>
      <c r="K37" s="48"/>
      <c r="L37" s="49"/>
      <c r="M37" s="50"/>
      <c r="N37" s="51"/>
      <c r="O37" s="51"/>
      <c r="Q37" t="str">
        <f>IFERROR(MATCH(N37&amp;O37,'UMPAN BALIK DEFAULT'!$A$2:$F$2,0),"")</f>
        <v/>
      </c>
    </row>
    <row r="38" spans="1:17" hidden="1" x14ac:dyDescent="0.25">
      <c r="A38" s="303"/>
      <c r="B38" s="303"/>
      <c r="C38" s="303"/>
      <c r="D38" s="545"/>
      <c r="E38" s="546"/>
      <c r="F38" s="285"/>
      <c r="G38" s="291"/>
      <c r="H38" s="292"/>
      <c r="I38" s="291"/>
      <c r="J38" s="292"/>
      <c r="K38" s="48"/>
      <c r="L38" s="49"/>
      <c r="M38" s="50"/>
      <c r="N38" s="51"/>
      <c r="O38" s="51"/>
      <c r="Q38" t="str">
        <f>IFERROR(MATCH(N38&amp;O38,'UMPAN BALIK DEFAULT'!$A$2:$F$2,0),"")</f>
        <v/>
      </c>
    </row>
    <row r="39" spans="1:17" hidden="1" x14ac:dyDescent="0.25">
      <c r="A39" s="309"/>
      <c r="B39" s="309"/>
      <c r="C39" s="309"/>
      <c r="D39" s="545"/>
      <c r="E39" s="546"/>
      <c r="F39" s="285"/>
      <c r="G39" s="291"/>
      <c r="H39" s="292"/>
      <c r="I39" s="291"/>
      <c r="J39" s="292"/>
      <c r="K39" s="48"/>
      <c r="L39" s="49"/>
      <c r="M39" s="50"/>
      <c r="N39" s="51"/>
      <c r="O39" s="51"/>
      <c r="Q39" t="str">
        <f>IFERROR(MATCH(N39&amp;O39,'UMPAN BALIK DEFAULT'!$A$2:$F$2,0),"")</f>
        <v/>
      </c>
    </row>
    <row r="40" spans="1:17" hidden="1" x14ac:dyDescent="0.25">
      <c r="A40" s="309"/>
      <c r="B40" s="309"/>
      <c r="C40" s="309"/>
      <c r="D40" s="545"/>
      <c r="E40" s="546"/>
      <c r="F40" s="285"/>
      <c r="G40" s="291"/>
      <c r="H40" s="292"/>
      <c r="I40" s="291"/>
      <c r="J40" s="292"/>
      <c r="K40" s="48"/>
      <c r="L40" s="49"/>
      <c r="M40" s="50"/>
      <c r="N40" s="51"/>
      <c r="O40" s="51"/>
      <c r="Q40" t="str">
        <f>IFERROR(MATCH(N40&amp;O40,'UMPAN BALIK DEFAULT'!$A$2:$F$2,0),"")</f>
        <v/>
      </c>
    </row>
    <row r="41" spans="1:17" hidden="1" x14ac:dyDescent="0.25">
      <c r="A41" s="303"/>
      <c r="B41" s="303"/>
      <c r="C41" s="303"/>
      <c r="D41" s="545"/>
      <c r="E41" s="546"/>
      <c r="F41" s="285"/>
      <c r="G41" s="291"/>
      <c r="H41" s="292"/>
      <c r="I41" s="291"/>
      <c r="J41" s="292"/>
      <c r="K41" s="48"/>
      <c r="L41" s="49"/>
      <c r="M41" s="50"/>
      <c r="N41" s="51"/>
      <c r="O41" s="51"/>
      <c r="Q41" t="str">
        <f>IFERROR(MATCH(N41&amp;O41,'UMPAN BALIK DEFAULT'!$A$2:$F$2,0),"")</f>
        <v/>
      </c>
    </row>
    <row r="42" spans="1:17" hidden="1" x14ac:dyDescent="0.25">
      <c r="A42" s="309"/>
      <c r="B42" s="309"/>
      <c r="C42" s="309"/>
      <c r="D42" s="545"/>
      <c r="E42" s="546"/>
      <c r="F42" s="285"/>
      <c r="G42" s="291"/>
      <c r="H42" s="292"/>
      <c r="I42" s="291"/>
      <c r="J42" s="292"/>
      <c r="K42" s="48"/>
      <c r="L42" s="49"/>
      <c r="M42" s="50"/>
      <c r="N42" s="51"/>
      <c r="O42" s="51"/>
      <c r="Q42" t="str">
        <f>IFERROR(MATCH(N42&amp;O42,'UMPAN BALIK DEFAULT'!$A$2:$F$2,0),"")</f>
        <v/>
      </c>
    </row>
    <row r="43" spans="1:17" hidden="1" x14ac:dyDescent="0.25">
      <c r="A43" s="309"/>
      <c r="B43" s="309"/>
      <c r="C43" s="309"/>
      <c r="D43" s="545"/>
      <c r="E43" s="546"/>
      <c r="F43" s="285"/>
      <c r="G43" s="291"/>
      <c r="H43" s="292"/>
      <c r="I43" s="291"/>
      <c r="J43" s="292"/>
      <c r="K43" s="48"/>
      <c r="L43" s="49"/>
      <c r="M43" s="50"/>
      <c r="N43" s="51"/>
      <c r="O43" s="51"/>
      <c r="Q43" t="str">
        <f>IFERROR(MATCH(N43&amp;O43,'UMPAN BALIK DEFAULT'!$A$2:$F$2,0),"")</f>
        <v/>
      </c>
    </row>
    <row r="44" spans="1:17" hidden="1" x14ac:dyDescent="0.25">
      <c r="A44" s="303"/>
      <c r="B44" s="303"/>
      <c r="C44" s="303"/>
      <c r="D44" s="545"/>
      <c r="E44" s="546"/>
      <c r="F44" s="285"/>
      <c r="G44" s="291"/>
      <c r="H44" s="292"/>
      <c r="I44" s="291"/>
      <c r="J44" s="292"/>
      <c r="K44" s="48"/>
      <c r="L44" s="49"/>
      <c r="M44" s="50"/>
      <c r="N44" s="51"/>
      <c r="O44" s="51"/>
      <c r="Q44" t="str">
        <f>IFERROR(MATCH(N44&amp;O44,'UMPAN BALIK DEFAULT'!$A$2:$F$2,0),"")</f>
        <v/>
      </c>
    </row>
    <row r="45" spans="1:17" hidden="1" x14ac:dyDescent="0.25">
      <c r="A45" s="309"/>
      <c r="B45" s="309"/>
      <c r="C45" s="309"/>
      <c r="D45" s="545"/>
      <c r="E45" s="546"/>
      <c r="F45" s="285"/>
      <c r="G45" s="291"/>
      <c r="H45" s="292"/>
      <c r="I45" s="291"/>
      <c r="J45" s="292"/>
      <c r="K45" s="48"/>
      <c r="L45" s="49"/>
      <c r="M45" s="50"/>
      <c r="N45" s="51"/>
      <c r="O45" s="51"/>
      <c r="Q45" t="str">
        <f>IFERROR(MATCH(N45&amp;O45,'UMPAN BALIK DEFAULT'!$A$2:$F$2,0),"")</f>
        <v/>
      </c>
    </row>
    <row r="46" spans="1:17" hidden="1" x14ac:dyDescent="0.25">
      <c r="A46" s="309"/>
      <c r="B46" s="309"/>
      <c r="C46" s="309"/>
      <c r="D46" s="545"/>
      <c r="E46" s="546"/>
      <c r="F46" s="285"/>
      <c r="G46" s="291"/>
      <c r="H46" s="292"/>
      <c r="I46" s="291"/>
      <c r="J46" s="292"/>
      <c r="K46" s="48"/>
      <c r="L46" s="49"/>
      <c r="M46" s="50"/>
      <c r="N46" s="51"/>
      <c r="O46" s="51"/>
      <c r="Q46" t="str">
        <f>IFERROR(MATCH(N46&amp;O46,'UMPAN BALIK DEFAULT'!$A$2:$F$2,0),"")</f>
        <v/>
      </c>
    </row>
    <row r="47" spans="1:17" hidden="1" x14ac:dyDescent="0.25">
      <c r="A47" s="303"/>
      <c r="B47" s="303"/>
      <c r="C47" s="303"/>
      <c r="D47" s="545"/>
      <c r="E47" s="546"/>
      <c r="F47" s="285"/>
      <c r="G47" s="291"/>
      <c r="H47" s="292"/>
      <c r="I47" s="291"/>
      <c r="J47" s="292"/>
      <c r="K47" s="48"/>
      <c r="L47" s="49"/>
      <c r="M47" s="50"/>
      <c r="N47" s="51"/>
      <c r="O47" s="51"/>
      <c r="Q47" t="str">
        <f>IFERROR(MATCH(N47&amp;O47,'UMPAN BALIK DEFAULT'!$A$2:$F$2,0),"")</f>
        <v/>
      </c>
    </row>
    <row r="48" spans="1:17" hidden="1" x14ac:dyDescent="0.25">
      <c r="A48" s="309"/>
      <c r="B48" s="309"/>
      <c r="C48" s="309"/>
      <c r="D48" s="545"/>
      <c r="E48" s="546"/>
      <c r="F48" s="285"/>
      <c r="G48" s="291"/>
      <c r="H48" s="292"/>
      <c r="I48" s="291"/>
      <c r="J48" s="292"/>
      <c r="K48" s="48"/>
      <c r="L48" s="49"/>
      <c r="M48" s="50"/>
      <c r="N48" s="51"/>
      <c r="O48" s="51"/>
      <c r="Q48" t="str">
        <f>IFERROR(MATCH(N48&amp;O48,'UMPAN BALIK DEFAULT'!$A$2:$F$2,0),"")</f>
        <v/>
      </c>
    </row>
    <row r="49" spans="1:17" hidden="1" x14ac:dyDescent="0.25">
      <c r="A49" s="309"/>
      <c r="B49" s="309"/>
      <c r="C49" s="309"/>
      <c r="D49" s="545"/>
      <c r="E49" s="546"/>
      <c r="F49" s="285"/>
      <c r="G49" s="291"/>
      <c r="H49" s="292"/>
      <c r="I49" s="291"/>
      <c r="J49" s="292"/>
      <c r="K49" s="48"/>
      <c r="L49" s="49"/>
      <c r="M49" s="50"/>
      <c r="N49" s="51"/>
      <c r="O49" s="51"/>
      <c r="Q49" t="str">
        <f>IFERROR(MATCH(N49&amp;O49,'UMPAN BALIK DEFAULT'!$A$2:$F$2,0),"")</f>
        <v/>
      </c>
    </row>
    <row r="50" spans="1:17" hidden="1" x14ac:dyDescent="0.25">
      <c r="A50" s="303"/>
      <c r="B50" s="303"/>
      <c r="C50" s="303"/>
      <c r="D50" s="545"/>
      <c r="E50" s="546"/>
      <c r="F50" s="285"/>
      <c r="G50" s="291"/>
      <c r="H50" s="292"/>
      <c r="I50" s="291"/>
      <c r="J50" s="292"/>
      <c r="K50" s="48"/>
      <c r="L50" s="49"/>
      <c r="M50" s="50"/>
      <c r="N50" s="51"/>
      <c r="O50" s="51"/>
      <c r="Q50" t="str">
        <f>IFERROR(MATCH(N50&amp;O50,'UMPAN BALIK DEFAULT'!$A$2:$F$2,0),"")</f>
        <v/>
      </c>
    </row>
    <row r="51" spans="1:17" hidden="1" x14ac:dyDescent="0.25">
      <c r="A51" s="309"/>
      <c r="B51" s="309"/>
      <c r="C51" s="309"/>
      <c r="D51" s="545"/>
      <c r="E51" s="546"/>
      <c r="F51" s="285"/>
      <c r="G51" s="291"/>
      <c r="H51" s="292"/>
      <c r="I51" s="291"/>
      <c r="J51" s="292"/>
      <c r="K51" s="48"/>
      <c r="L51" s="49"/>
      <c r="M51" s="50"/>
      <c r="N51" s="51"/>
      <c r="O51" s="51"/>
      <c r="Q51" t="str">
        <f>IFERROR(MATCH(N51&amp;O51,'UMPAN BALIK DEFAULT'!$A$2:$F$2,0),"")</f>
        <v/>
      </c>
    </row>
    <row r="52" spans="1:17" hidden="1" x14ac:dyDescent="0.25">
      <c r="A52" s="309"/>
      <c r="B52" s="309"/>
      <c r="C52" s="309"/>
      <c r="D52" s="545"/>
      <c r="E52" s="546"/>
      <c r="F52" s="285"/>
      <c r="G52" s="291"/>
      <c r="H52" s="292"/>
      <c r="I52" s="291"/>
      <c r="J52" s="292"/>
      <c r="K52" s="48"/>
      <c r="L52" s="49"/>
      <c r="M52" s="50"/>
      <c r="N52" s="51"/>
      <c r="O52" s="51"/>
      <c r="Q52" t="str">
        <f>IFERROR(MATCH(N52&amp;O52,'UMPAN BALIK DEFAULT'!$A$2:$F$2,0),"")</f>
        <v/>
      </c>
    </row>
    <row r="53" spans="1:17" hidden="1" x14ac:dyDescent="0.25">
      <c r="A53" s="303"/>
      <c r="B53" s="303"/>
      <c r="C53" s="303"/>
      <c r="D53" s="545"/>
      <c r="E53" s="546"/>
      <c r="F53" s="285"/>
      <c r="G53" s="291"/>
      <c r="H53" s="292"/>
      <c r="I53" s="291"/>
      <c r="J53" s="292"/>
      <c r="K53" s="48"/>
      <c r="L53" s="49"/>
      <c r="M53" s="50"/>
      <c r="N53" s="51"/>
      <c r="O53" s="51"/>
      <c r="Q53" t="str">
        <f>IFERROR(MATCH(N53&amp;O53,'UMPAN BALIK DEFAULT'!$A$2:$F$2,0),"")</f>
        <v/>
      </c>
    </row>
    <row r="54" spans="1:17" hidden="1" x14ac:dyDescent="0.25">
      <c r="A54" s="309"/>
      <c r="B54" s="309"/>
      <c r="C54" s="309"/>
      <c r="D54" s="545"/>
      <c r="E54" s="546"/>
      <c r="F54" s="285"/>
      <c r="G54" s="291"/>
      <c r="H54" s="292"/>
      <c r="I54" s="291"/>
      <c r="J54" s="292"/>
      <c r="K54" s="48"/>
      <c r="L54" s="49"/>
      <c r="M54" s="50"/>
      <c r="N54" s="51"/>
      <c r="O54" s="51"/>
      <c r="Q54" t="str">
        <f>IFERROR(MATCH(N54&amp;O54,'UMPAN BALIK DEFAULT'!$A$2:$F$2,0),"")</f>
        <v/>
      </c>
    </row>
    <row r="55" spans="1:17" hidden="1" x14ac:dyDescent="0.25">
      <c r="A55" s="309"/>
      <c r="B55" s="309"/>
      <c r="C55" s="309"/>
      <c r="D55" s="545"/>
      <c r="E55" s="546"/>
      <c r="F55" s="285"/>
      <c r="G55" s="291"/>
      <c r="H55" s="292"/>
      <c r="I55" s="291"/>
      <c r="J55" s="292"/>
      <c r="K55" s="48"/>
      <c r="L55" s="49"/>
      <c r="M55" s="50"/>
      <c r="N55" s="51"/>
      <c r="O55" s="51"/>
      <c r="Q55" t="str">
        <f>IFERROR(MATCH(N55&amp;O55,'UMPAN BALIK DEFAULT'!$A$2:$F$2,0),"")</f>
        <v/>
      </c>
    </row>
    <row r="56" spans="1:17" hidden="1" x14ac:dyDescent="0.25">
      <c r="A56" s="303"/>
      <c r="B56" s="303"/>
      <c r="C56" s="303"/>
      <c r="D56" s="545"/>
      <c r="E56" s="546"/>
      <c r="F56" s="285"/>
      <c r="G56" s="291"/>
      <c r="H56" s="292"/>
      <c r="I56" s="291"/>
      <c r="J56" s="292"/>
      <c r="K56" s="48"/>
      <c r="L56" s="49"/>
      <c r="M56" s="50"/>
      <c r="N56" s="51"/>
      <c r="O56" s="51"/>
      <c r="Q56" t="str">
        <f>IFERROR(MATCH(N56&amp;O56,'UMPAN BALIK DEFAULT'!$A$2:$F$2,0),"")</f>
        <v/>
      </c>
    </row>
    <row r="57" spans="1:17" hidden="1" x14ac:dyDescent="0.25">
      <c r="A57" s="309"/>
      <c r="B57" s="309"/>
      <c r="C57" s="309"/>
      <c r="D57" s="545"/>
      <c r="E57" s="546"/>
      <c r="F57" s="285"/>
      <c r="G57" s="291"/>
      <c r="H57" s="292"/>
      <c r="I57" s="291"/>
      <c r="J57" s="292"/>
      <c r="K57" s="48"/>
      <c r="L57" s="49"/>
      <c r="M57" s="50"/>
      <c r="N57" s="51"/>
      <c r="O57" s="51"/>
      <c r="Q57" t="str">
        <f>IFERROR(MATCH(N57&amp;O57,'UMPAN BALIK DEFAULT'!$A$2:$F$2,0),"")</f>
        <v/>
      </c>
    </row>
    <row r="58" spans="1:17" hidden="1" x14ac:dyDescent="0.25">
      <c r="A58" s="309"/>
      <c r="B58" s="309"/>
      <c r="C58" s="309"/>
      <c r="D58" s="545"/>
      <c r="E58" s="546"/>
      <c r="F58" s="285"/>
      <c r="G58" s="291"/>
      <c r="H58" s="292"/>
      <c r="I58" s="291"/>
      <c r="J58" s="292"/>
      <c r="K58" s="48"/>
      <c r="L58" s="49"/>
      <c r="M58" s="50"/>
      <c r="N58" s="51"/>
      <c r="O58" s="51"/>
      <c r="Q58" t="str">
        <f>IFERROR(MATCH(N58&amp;O58,'UMPAN BALIK DEFAULT'!$A$2:$F$2,0),"")</f>
        <v/>
      </c>
    </row>
    <row r="59" spans="1:17" hidden="1" x14ac:dyDescent="0.25">
      <c r="A59" s="303"/>
      <c r="B59" s="303"/>
      <c r="C59" s="303"/>
      <c r="D59" s="545"/>
      <c r="E59" s="546"/>
      <c r="F59" s="285"/>
      <c r="G59" s="291"/>
      <c r="H59" s="292"/>
      <c r="I59" s="291"/>
      <c r="J59" s="292"/>
      <c r="K59" s="48"/>
      <c r="L59" s="49"/>
      <c r="M59" s="50"/>
      <c r="N59" s="51"/>
      <c r="O59" s="51"/>
      <c r="Q59" t="str">
        <f>IFERROR(MATCH(N59&amp;O59,'UMPAN BALIK DEFAULT'!$A$2:$F$2,0),"")</f>
        <v/>
      </c>
    </row>
    <row r="60" spans="1:17" hidden="1" x14ac:dyDescent="0.25">
      <c r="A60" s="309"/>
      <c r="B60" s="309"/>
      <c r="C60" s="309"/>
      <c r="D60" s="545"/>
      <c r="E60" s="546"/>
      <c r="F60" s="285"/>
      <c r="G60" s="291"/>
      <c r="H60" s="292"/>
      <c r="I60" s="291"/>
      <c r="J60" s="292"/>
      <c r="K60" s="48"/>
      <c r="L60" s="49"/>
      <c r="M60" s="50"/>
      <c r="N60" s="51"/>
      <c r="O60" s="51"/>
      <c r="Q60" t="str">
        <f>IFERROR(MATCH(N60&amp;O60,'UMPAN BALIK DEFAULT'!$A$2:$F$2,0),"")</f>
        <v/>
      </c>
    </row>
    <row r="61" spans="1:17" hidden="1" x14ac:dyDescent="0.25">
      <c r="A61" s="309"/>
      <c r="B61" s="309"/>
      <c r="C61" s="309"/>
      <c r="D61" s="545"/>
      <c r="E61" s="546"/>
      <c r="F61" s="285"/>
      <c r="G61" s="291"/>
      <c r="H61" s="292"/>
      <c r="I61" s="291"/>
      <c r="J61" s="292"/>
      <c r="K61" s="48"/>
      <c r="L61" s="49"/>
      <c r="M61" s="50"/>
      <c r="N61" s="51"/>
      <c r="O61" s="51"/>
      <c r="Q61" t="str">
        <f>IFERROR(MATCH(N61&amp;O61,'UMPAN BALIK DEFAULT'!$A$2:$F$2,0),"")</f>
        <v/>
      </c>
    </row>
    <row r="62" spans="1:17" hidden="1" x14ac:dyDescent="0.25">
      <c r="A62" s="303"/>
      <c r="B62" s="303"/>
      <c r="C62" s="303"/>
      <c r="D62" s="545"/>
      <c r="E62" s="546"/>
      <c r="F62" s="285"/>
      <c r="G62" s="291"/>
      <c r="H62" s="292"/>
      <c r="I62" s="291"/>
      <c r="J62" s="292"/>
      <c r="K62" s="48"/>
      <c r="L62" s="49"/>
      <c r="M62" s="50"/>
      <c r="N62" s="51"/>
      <c r="O62" s="51"/>
      <c r="Q62" t="str">
        <f>IFERROR(MATCH(N62&amp;O62,'UMPAN BALIK DEFAULT'!$A$2:$F$2,0),"")</f>
        <v/>
      </c>
    </row>
    <row r="63" spans="1:17" hidden="1" x14ac:dyDescent="0.25">
      <c r="A63" s="309"/>
      <c r="B63" s="309"/>
      <c r="C63" s="309"/>
      <c r="D63" s="545"/>
      <c r="E63" s="546"/>
      <c r="F63" s="285"/>
      <c r="G63" s="291"/>
      <c r="H63" s="292"/>
      <c r="I63" s="291"/>
      <c r="J63" s="292"/>
      <c r="K63" s="48"/>
      <c r="L63" s="49"/>
      <c r="M63" s="50"/>
      <c r="N63" s="51"/>
      <c r="O63" s="51"/>
      <c r="Q63" t="str">
        <f>IFERROR(MATCH(N63&amp;O63,'UMPAN BALIK DEFAULT'!$A$2:$F$2,0),"")</f>
        <v/>
      </c>
    </row>
    <row r="64" spans="1:17" hidden="1" x14ac:dyDescent="0.25">
      <c r="A64" s="309"/>
      <c r="B64" s="309"/>
      <c r="C64" s="309"/>
      <c r="D64" s="545"/>
      <c r="E64" s="546"/>
      <c r="F64" s="285"/>
      <c r="G64" s="291"/>
      <c r="H64" s="292"/>
      <c r="I64" s="291"/>
      <c r="J64" s="292"/>
      <c r="K64" s="48"/>
      <c r="L64" s="49"/>
      <c r="M64" s="50"/>
      <c r="N64" s="51"/>
      <c r="O64" s="51"/>
      <c r="Q64" t="str">
        <f>IFERROR(MATCH(N64&amp;O64,'UMPAN BALIK DEFAULT'!$A$2:$F$2,0),"")</f>
        <v/>
      </c>
    </row>
    <row r="65" spans="1:17" hidden="1" x14ac:dyDescent="0.25">
      <c r="A65" s="303"/>
      <c r="B65" s="303"/>
      <c r="C65" s="303"/>
      <c r="D65" s="545"/>
      <c r="E65" s="546"/>
      <c r="F65" s="285"/>
      <c r="G65" s="291"/>
      <c r="H65" s="292"/>
      <c r="I65" s="291"/>
      <c r="J65" s="292"/>
      <c r="K65" s="48"/>
      <c r="L65" s="49"/>
      <c r="M65" s="50"/>
      <c r="N65" s="51"/>
      <c r="O65" s="51"/>
      <c r="Q65" t="str">
        <f>IFERROR(MATCH(N65&amp;O65,'UMPAN BALIK DEFAULT'!$A$2:$F$2,0),"")</f>
        <v/>
      </c>
    </row>
    <row r="66" spans="1:17" hidden="1" x14ac:dyDescent="0.25">
      <c r="A66" s="309"/>
      <c r="B66" s="309"/>
      <c r="C66" s="309"/>
      <c r="D66" s="545"/>
      <c r="E66" s="546"/>
      <c r="F66" s="285"/>
      <c r="G66" s="291"/>
      <c r="H66" s="292"/>
      <c r="I66" s="291"/>
      <c r="J66" s="292"/>
      <c r="K66" s="48"/>
      <c r="L66" s="49"/>
      <c r="M66" s="50"/>
      <c r="N66" s="51"/>
      <c r="O66" s="51"/>
      <c r="Q66" t="str">
        <f>IFERROR(MATCH(N66&amp;O66,'UMPAN BALIK DEFAULT'!$A$2:$F$2,0),"")</f>
        <v/>
      </c>
    </row>
    <row r="67" spans="1:17" hidden="1" x14ac:dyDescent="0.25">
      <c r="A67" s="309"/>
      <c r="B67" s="309"/>
      <c r="C67" s="309"/>
      <c r="D67" s="545"/>
      <c r="E67" s="546"/>
      <c r="F67" s="285"/>
      <c r="G67" s="291"/>
      <c r="H67" s="292"/>
      <c r="I67" s="291"/>
      <c r="J67" s="292"/>
      <c r="K67" s="48"/>
      <c r="L67" s="49"/>
      <c r="M67" s="50"/>
      <c r="N67" s="51"/>
      <c r="O67" s="51"/>
      <c r="Q67" t="str">
        <f>IFERROR(MATCH(N67&amp;O67,'UMPAN BALIK DEFAULT'!$A$2:$F$2,0),"")</f>
        <v/>
      </c>
    </row>
    <row r="68" spans="1:17" hidden="1" x14ac:dyDescent="0.25">
      <c r="A68" s="303"/>
      <c r="B68" s="303"/>
      <c r="C68" s="303"/>
      <c r="D68" s="545"/>
      <c r="E68" s="546"/>
      <c r="F68" s="285"/>
      <c r="G68" s="291"/>
      <c r="H68" s="292"/>
      <c r="I68" s="291"/>
      <c r="J68" s="292"/>
      <c r="K68" s="48"/>
      <c r="L68" s="49"/>
      <c r="M68" s="50"/>
      <c r="N68" s="51"/>
      <c r="O68" s="51"/>
      <c r="Q68" t="str">
        <f>IFERROR(MATCH(N68&amp;O68,'UMPAN BALIK DEFAULT'!$A$2:$F$2,0),"")</f>
        <v/>
      </c>
    </row>
    <row r="69" spans="1:17" hidden="1" x14ac:dyDescent="0.25">
      <c r="A69" s="309"/>
      <c r="B69" s="309"/>
      <c r="C69" s="309"/>
      <c r="D69" s="545"/>
      <c r="E69" s="546"/>
      <c r="F69" s="285"/>
      <c r="G69" s="291"/>
      <c r="H69" s="292"/>
      <c r="I69" s="291"/>
      <c r="J69" s="292"/>
      <c r="K69" s="48"/>
      <c r="L69" s="49"/>
      <c r="M69" s="50"/>
      <c r="N69" s="51"/>
      <c r="O69" s="51"/>
      <c r="Q69" t="str">
        <f>IFERROR(MATCH(N69&amp;O69,'UMPAN BALIK DEFAULT'!$A$2:$F$2,0),"")</f>
        <v/>
      </c>
    </row>
    <row r="70" spans="1:17" hidden="1" x14ac:dyDescent="0.25">
      <c r="A70" s="309"/>
      <c r="B70" s="309"/>
      <c r="C70" s="309"/>
      <c r="D70" s="545"/>
      <c r="E70" s="546"/>
      <c r="F70" s="285"/>
      <c r="G70" s="291"/>
      <c r="H70" s="292"/>
      <c r="I70" s="291"/>
      <c r="J70" s="292"/>
      <c r="K70" s="48"/>
      <c r="L70" s="49"/>
      <c r="M70" s="50"/>
      <c r="N70" s="51"/>
      <c r="O70" s="51"/>
      <c r="Q70" t="str">
        <f>IFERROR(MATCH(N70&amp;O70,'UMPAN BALIK DEFAULT'!$A$2:$F$2,0),"")</f>
        <v/>
      </c>
    </row>
    <row r="71" spans="1:17" hidden="1" x14ac:dyDescent="0.25">
      <c r="A71" s="303"/>
      <c r="B71" s="303"/>
      <c r="C71" s="303"/>
      <c r="D71" s="545"/>
      <c r="E71" s="546"/>
      <c r="F71" s="285"/>
      <c r="G71" s="291"/>
      <c r="H71" s="292"/>
      <c r="I71" s="291"/>
      <c r="J71" s="292"/>
      <c r="K71" s="48"/>
      <c r="L71" s="49"/>
      <c r="M71" s="50"/>
      <c r="N71" s="51"/>
      <c r="O71" s="51"/>
      <c r="Q71" t="str">
        <f>IFERROR(MATCH(N71&amp;O71,'UMPAN BALIK DEFAULT'!$A$2:$F$2,0),"")</f>
        <v/>
      </c>
    </row>
    <row r="72" spans="1:17" hidden="1" x14ac:dyDescent="0.25">
      <c r="A72" s="309"/>
      <c r="B72" s="309"/>
      <c r="C72" s="309"/>
      <c r="D72" s="545"/>
      <c r="E72" s="546"/>
      <c r="F72" s="285"/>
      <c r="G72" s="291"/>
      <c r="H72" s="292"/>
      <c r="I72" s="291"/>
      <c r="J72" s="292"/>
      <c r="K72" s="48"/>
      <c r="L72" s="49"/>
      <c r="M72" s="50"/>
      <c r="N72" s="51"/>
      <c r="O72" s="51"/>
      <c r="Q72" t="str">
        <f>IFERROR(MATCH(N72&amp;O72,'UMPAN BALIK DEFAULT'!$A$2:$F$2,0),"")</f>
        <v/>
      </c>
    </row>
    <row r="73" spans="1:17" hidden="1" x14ac:dyDescent="0.25">
      <c r="A73" s="309"/>
      <c r="B73" s="309"/>
      <c r="C73" s="309"/>
      <c r="D73" s="545"/>
      <c r="E73" s="546"/>
      <c r="F73" s="285"/>
      <c r="G73" s="291"/>
      <c r="H73" s="292"/>
      <c r="I73" s="291"/>
      <c r="J73" s="292"/>
      <c r="K73" s="48"/>
      <c r="L73" s="49"/>
      <c r="M73" s="50"/>
      <c r="N73" s="51"/>
      <c r="O73" s="51"/>
      <c r="Q73" t="str">
        <f>IFERROR(MATCH(N73&amp;O73,'UMPAN BALIK DEFAULT'!$A$2:$F$2,0),"")</f>
        <v/>
      </c>
    </row>
    <row r="74" spans="1:17" hidden="1" x14ac:dyDescent="0.25">
      <c r="A74" s="303"/>
      <c r="B74" s="303"/>
      <c r="C74" s="303"/>
      <c r="D74" s="545"/>
      <c r="E74" s="546"/>
      <c r="F74" s="285"/>
      <c r="G74" s="291"/>
      <c r="H74" s="292"/>
      <c r="I74" s="291"/>
      <c r="J74" s="292"/>
      <c r="K74" s="48"/>
      <c r="L74" s="49"/>
      <c r="M74" s="50"/>
      <c r="N74" s="51"/>
      <c r="O74" s="51"/>
      <c r="Q74" t="str">
        <f>IFERROR(MATCH(N74&amp;O74,'UMPAN BALIK DEFAULT'!$A$2:$F$2,0),"")</f>
        <v/>
      </c>
    </row>
    <row r="75" spans="1:17" hidden="1" x14ac:dyDescent="0.25">
      <c r="A75" s="309"/>
      <c r="B75" s="309"/>
      <c r="C75" s="309"/>
      <c r="D75" s="545"/>
      <c r="E75" s="546"/>
      <c r="F75" s="285"/>
      <c r="G75" s="291"/>
      <c r="H75" s="292"/>
      <c r="I75" s="291"/>
      <c r="J75" s="292"/>
      <c r="K75" s="48"/>
      <c r="L75" s="49"/>
      <c r="M75" s="50"/>
      <c r="N75" s="51"/>
      <c r="O75" s="51"/>
      <c r="Q75" t="str">
        <f>IFERROR(MATCH(N75&amp;O75,'UMPAN BALIK DEFAULT'!$A$2:$F$2,0),"")</f>
        <v/>
      </c>
    </row>
    <row r="76" spans="1:17" hidden="1" x14ac:dyDescent="0.25">
      <c r="A76" s="309"/>
      <c r="B76" s="309"/>
      <c r="C76" s="309"/>
      <c r="D76" s="545"/>
      <c r="E76" s="546"/>
      <c r="F76" s="285"/>
      <c r="G76" s="291"/>
      <c r="H76" s="292"/>
      <c r="I76" s="291"/>
      <c r="J76" s="292"/>
      <c r="K76" s="48"/>
      <c r="L76" s="49"/>
      <c r="M76" s="50"/>
      <c r="N76" s="51"/>
      <c r="O76" s="51"/>
      <c r="Q76" t="str">
        <f>IFERROR(MATCH(N76&amp;O76,'UMPAN BALIK DEFAULT'!$A$2:$F$2,0),"")</f>
        <v/>
      </c>
    </row>
    <row r="77" spans="1:17" x14ac:dyDescent="0.25">
      <c r="A77" s="303"/>
      <c r="B77" s="303"/>
      <c r="C77" s="303"/>
      <c r="D77" s="545"/>
      <c r="E77" s="546"/>
      <c r="F77" s="285"/>
      <c r="G77" s="291"/>
      <c r="H77" s="292"/>
      <c r="I77" s="291"/>
      <c r="J77" s="292"/>
      <c r="K77" s="48"/>
      <c r="L77" s="49"/>
      <c r="M77" s="50"/>
      <c r="N77" s="51"/>
      <c r="O77" s="51"/>
      <c r="Q77" t="str">
        <f>IFERROR(MATCH(N77&amp;O77,'UMPAN BALIK DEFAULT'!$A$2:$F$2,0),"")</f>
        <v/>
      </c>
    </row>
    <row r="78" spans="1:17" x14ac:dyDescent="0.25">
      <c r="A78" s="309"/>
      <c r="B78" s="309"/>
      <c r="C78" s="309"/>
      <c r="D78" s="545"/>
      <c r="E78" s="546"/>
      <c r="F78" s="285"/>
      <c r="G78" s="291"/>
      <c r="H78" s="292"/>
      <c r="I78" s="291"/>
      <c r="J78" s="292"/>
      <c r="K78" s="48"/>
      <c r="L78" s="49"/>
      <c r="M78" s="50"/>
      <c r="N78" s="51"/>
      <c r="O78" s="51"/>
      <c r="Q78" t="str">
        <f>IFERROR(MATCH(N78&amp;O78,'UMPAN BALIK DEFAULT'!$A$2:$F$2,0),"")</f>
        <v/>
      </c>
    </row>
    <row r="79" spans="1:17" x14ac:dyDescent="0.25">
      <c r="A79" s="309"/>
      <c r="B79" s="309"/>
      <c r="C79" s="309"/>
      <c r="D79" s="545"/>
      <c r="E79" s="546"/>
      <c r="F79" s="285"/>
      <c r="G79" s="291"/>
      <c r="H79" s="292"/>
      <c r="I79" s="291"/>
      <c r="J79" s="292"/>
      <c r="K79" s="48"/>
      <c r="L79" s="49"/>
      <c r="M79" s="311"/>
      <c r="N79" s="312"/>
      <c r="O79" s="312"/>
      <c r="Q79" t="str">
        <f>IFERROR(MATCH(N79&amp;O79,'UMPAN BALIK DEFAULT'!$A$2:$F$2,0),"")</f>
        <v/>
      </c>
    </row>
    <row r="80" spans="1:17" x14ac:dyDescent="0.25">
      <c r="A80" s="41" t="s">
        <v>60</v>
      </c>
      <c r="B80" s="42"/>
      <c r="C80" s="42"/>
      <c r="D80" s="42"/>
      <c r="E80" s="42"/>
      <c r="F80" s="42"/>
      <c r="G80" s="42"/>
      <c r="H80" s="42"/>
      <c r="I80" s="289"/>
      <c r="J80" s="289"/>
      <c r="K80" s="42"/>
      <c r="L80" s="42"/>
      <c r="M80" s="289"/>
      <c r="N80" s="315"/>
      <c r="O80" s="316"/>
      <c r="Q80" t="str">
        <f>IFERROR(MATCH(N80&amp;O80,'UMPAN BALIK DEFAULT'!$A$2:$F$2,0),"")</f>
        <v/>
      </c>
    </row>
    <row r="81" spans="1:17" x14ac:dyDescent="0.25">
      <c r="A81" s="13">
        <f>'SKP SEMESTER 1'!A78</f>
        <v>0</v>
      </c>
      <c r="B81" s="295">
        <f>'SKP SEMESTER 1'!B78</f>
        <v>0</v>
      </c>
      <c r="C81" s="295">
        <f>'SKP SEMESTER 1'!C78</f>
        <v>0</v>
      </c>
      <c r="D81" s="544">
        <f>'SKP SEMESTER 1'!D78:E78</f>
        <v>0</v>
      </c>
      <c r="E81" s="546"/>
      <c r="F81" s="30">
        <f>'SKP SEMESTER 1'!F78</f>
        <v>0</v>
      </c>
      <c r="G81" s="60">
        <f>'SKP SEMESTER 1'!G78</f>
        <v>0</v>
      </c>
      <c r="H81" s="29">
        <f>'SKP SEMESTER 1'!H78</f>
        <v>0</v>
      </c>
      <c r="I81" s="310">
        <f>'SKP SEMESTER 1'!I78</f>
        <v>0</v>
      </c>
      <c r="J81" s="310">
        <f>'SKP SEMESTER 1'!J78</f>
        <v>0</v>
      </c>
      <c r="K81" s="52"/>
      <c r="L81" s="53"/>
      <c r="M81" s="313"/>
      <c r="N81" s="314"/>
      <c r="O81" s="314"/>
      <c r="Q81" t="str">
        <f>IFERROR(MATCH(N81&amp;O81,'UMPAN BALIK DEFAULT'!$A$2:$F$2,0),"")</f>
        <v/>
      </c>
    </row>
    <row r="82" spans="1:17" x14ac:dyDescent="0.25">
      <c r="A82" s="294">
        <f>'SKP SEMESTER 1'!A79</f>
        <v>0</v>
      </c>
      <c r="B82" s="295">
        <f>'SKP SEMESTER 1'!B79</f>
        <v>0</v>
      </c>
      <c r="C82" s="295">
        <f>'SKP SEMESTER 1'!C79</f>
        <v>0</v>
      </c>
      <c r="D82" s="544">
        <f>'SKP SEMESTER 1'!D79:E79</f>
        <v>0</v>
      </c>
      <c r="E82" s="546"/>
      <c r="F82" s="285">
        <f>'SKP SEMESTER 1'!F79</f>
        <v>0</v>
      </c>
      <c r="G82" s="291">
        <f>'SKP SEMESTER 1'!G79</f>
        <v>0</v>
      </c>
      <c r="H82" s="287">
        <f>'SKP SEMESTER 1'!H79</f>
        <v>0</v>
      </c>
      <c r="I82" s="310">
        <f>'SKP SEMESTER 1'!I79</f>
        <v>0</v>
      </c>
      <c r="J82" s="310">
        <f>'SKP SEMESTER 1'!J79</f>
        <v>0</v>
      </c>
      <c r="K82" s="52"/>
      <c r="L82" s="53"/>
      <c r="M82" s="54"/>
      <c r="N82" s="51"/>
      <c r="O82" s="51"/>
      <c r="Q82" t="str">
        <f>IFERROR(MATCH(N82&amp;O82,'UMPAN BALIK DEFAULT'!$A$2:$F$2,0),"")</f>
        <v/>
      </c>
    </row>
    <row r="83" spans="1:17" x14ac:dyDescent="0.25">
      <c r="A83" s="294">
        <f>'SKP SEMESTER 1'!A80</f>
        <v>0</v>
      </c>
      <c r="B83" s="295">
        <f>'SKP SEMESTER 1'!B80</f>
        <v>0</v>
      </c>
      <c r="C83" s="295">
        <f>'SKP SEMESTER 1'!C80</f>
        <v>0</v>
      </c>
      <c r="D83" s="544">
        <f>'SKP SEMESTER 1'!D80:E80</f>
        <v>0</v>
      </c>
      <c r="E83" s="546"/>
      <c r="F83" s="285">
        <f>'SKP SEMESTER 1'!F80</f>
        <v>0</v>
      </c>
      <c r="G83" s="291">
        <f>'SKP SEMESTER 1'!G80</f>
        <v>0</v>
      </c>
      <c r="H83" s="287">
        <f>'SKP SEMESTER 1'!H80</f>
        <v>0</v>
      </c>
      <c r="I83" s="310">
        <f>'SKP SEMESTER 1'!I80</f>
        <v>0</v>
      </c>
      <c r="J83" s="310">
        <f>'SKP SEMESTER 1'!J80</f>
        <v>0</v>
      </c>
      <c r="K83" s="52"/>
      <c r="L83" s="53"/>
      <c r="M83" s="54"/>
      <c r="N83" s="51"/>
      <c r="O83" s="51"/>
      <c r="Q83" t="str">
        <f>IFERROR(MATCH(N83&amp;O83,'UMPAN BALIK DEFAULT'!$A$2:$F$2,0),"")</f>
        <v/>
      </c>
    </row>
    <row r="84" spans="1:17" hidden="1" x14ac:dyDescent="0.25">
      <c r="A84" s="294">
        <f>'SKP SEMESTER 1'!A81</f>
        <v>0</v>
      </c>
      <c r="B84" s="295">
        <f>'SKP SEMESTER 1'!B81</f>
        <v>0</v>
      </c>
      <c r="C84" s="295">
        <f>'SKP SEMESTER 1'!C81</f>
        <v>0</v>
      </c>
      <c r="D84" s="544">
        <f>'SKP SEMESTER 1'!D81:E81</f>
        <v>0</v>
      </c>
      <c r="E84" s="546"/>
      <c r="F84" s="285">
        <f>'SKP SEMESTER 1'!F81</f>
        <v>0</v>
      </c>
      <c r="G84" s="291">
        <f>'SKP SEMESTER 1'!G81</f>
        <v>0</v>
      </c>
      <c r="H84" s="287">
        <f>'SKP SEMESTER 1'!H81</f>
        <v>0</v>
      </c>
      <c r="I84" s="310">
        <f>'SKP SEMESTER 1'!I81</f>
        <v>0</v>
      </c>
      <c r="J84" s="310">
        <f>'SKP SEMESTER 1'!J81</f>
        <v>0</v>
      </c>
      <c r="K84" s="52"/>
      <c r="L84" s="53"/>
      <c r="M84" s="54"/>
      <c r="N84" s="51"/>
      <c r="O84" s="51"/>
      <c r="Q84" t="str">
        <f>IFERROR(MATCH(N84&amp;O84,'UMPAN BALIK DEFAULT'!$A$2:$F$2,0),"")</f>
        <v/>
      </c>
    </row>
    <row r="85" spans="1:17" hidden="1" x14ac:dyDescent="0.25">
      <c r="A85" s="294">
        <f>'SKP SEMESTER 1'!A82</f>
        <v>0</v>
      </c>
      <c r="B85" s="295">
        <f>'SKP SEMESTER 1'!B82</f>
        <v>0</v>
      </c>
      <c r="C85" s="295">
        <f>'SKP SEMESTER 1'!C82</f>
        <v>0</v>
      </c>
      <c r="D85" s="544">
        <f>'SKP SEMESTER 1'!D82:E82</f>
        <v>0</v>
      </c>
      <c r="E85" s="546"/>
      <c r="F85" s="285">
        <f>'SKP SEMESTER 1'!F82</f>
        <v>0</v>
      </c>
      <c r="G85" s="291">
        <f>'SKP SEMESTER 1'!G82</f>
        <v>0</v>
      </c>
      <c r="H85" s="287">
        <f>'SKP SEMESTER 1'!H82</f>
        <v>0</v>
      </c>
      <c r="I85" s="310">
        <f>'SKP SEMESTER 1'!I82</f>
        <v>0</v>
      </c>
      <c r="J85" s="310">
        <f>'SKP SEMESTER 1'!J82</f>
        <v>0</v>
      </c>
      <c r="K85" s="52"/>
      <c r="L85" s="53"/>
      <c r="M85" s="54"/>
      <c r="N85" s="51"/>
      <c r="O85" s="51"/>
      <c r="Q85" t="str">
        <f>IFERROR(MATCH(N85&amp;O85,'UMPAN BALIK DEFAULT'!$A$2:$F$2,0),"")</f>
        <v/>
      </c>
    </row>
    <row r="86" spans="1:17" hidden="1" x14ac:dyDescent="0.25">
      <c r="A86" s="294">
        <f>'SKP SEMESTER 1'!A83</f>
        <v>0</v>
      </c>
      <c r="B86" s="295">
        <f>'SKP SEMESTER 1'!B83</f>
        <v>0</v>
      </c>
      <c r="C86" s="295">
        <f>'SKP SEMESTER 1'!C83</f>
        <v>0</v>
      </c>
      <c r="D86" s="544">
        <f>'SKP SEMESTER 1'!D83:E83</f>
        <v>0</v>
      </c>
      <c r="E86" s="546"/>
      <c r="F86" s="285">
        <f>'SKP SEMESTER 1'!F83</f>
        <v>0</v>
      </c>
      <c r="G86" s="291">
        <f>'SKP SEMESTER 1'!G83</f>
        <v>0</v>
      </c>
      <c r="H86" s="287">
        <f>'SKP SEMESTER 1'!H83</f>
        <v>0</v>
      </c>
      <c r="I86" s="310">
        <f>'SKP SEMESTER 1'!I83</f>
        <v>0</v>
      </c>
      <c r="J86" s="310">
        <f>'SKP SEMESTER 1'!J83</f>
        <v>0</v>
      </c>
      <c r="K86" s="52"/>
      <c r="L86" s="53"/>
      <c r="M86" s="54"/>
      <c r="N86" s="51"/>
      <c r="O86" s="51"/>
      <c r="Q86" t="str">
        <f>IFERROR(MATCH(N86&amp;O86,'UMPAN BALIK DEFAULT'!$A$2:$F$2,0),"")</f>
        <v/>
      </c>
    </row>
    <row r="87" spans="1:17" hidden="1" x14ac:dyDescent="0.25">
      <c r="A87" s="294">
        <f>'SKP SEMESTER 1'!A84</f>
        <v>0</v>
      </c>
      <c r="B87" s="295">
        <f>'SKP SEMESTER 1'!B84</f>
        <v>0</v>
      </c>
      <c r="C87" s="295">
        <f>'SKP SEMESTER 1'!C84</f>
        <v>0</v>
      </c>
      <c r="D87" s="544">
        <f>'SKP SEMESTER 1'!D84:E84</f>
        <v>0</v>
      </c>
      <c r="E87" s="546"/>
      <c r="F87" s="285">
        <f>'SKP SEMESTER 1'!F84</f>
        <v>0</v>
      </c>
      <c r="G87" s="291">
        <f>'SKP SEMESTER 1'!G84</f>
        <v>0</v>
      </c>
      <c r="H87" s="287">
        <f>'SKP SEMESTER 1'!H84</f>
        <v>0</v>
      </c>
      <c r="I87" s="310">
        <f>'SKP SEMESTER 1'!I84</f>
        <v>0</v>
      </c>
      <c r="J87" s="310">
        <f>'SKP SEMESTER 1'!J84</f>
        <v>0</v>
      </c>
      <c r="K87" s="52"/>
      <c r="L87" s="53"/>
      <c r="M87" s="54"/>
      <c r="N87" s="51"/>
      <c r="O87" s="51"/>
      <c r="Q87" t="str">
        <f>IFERROR(MATCH(N87&amp;O87,'UMPAN BALIK DEFAULT'!$A$2:$F$2,0),"")</f>
        <v/>
      </c>
    </row>
    <row r="88" spans="1:17" hidden="1" x14ac:dyDescent="0.25">
      <c r="A88" s="294">
        <f>'SKP SEMESTER 1'!A85</f>
        <v>0</v>
      </c>
      <c r="B88" s="295">
        <f>'SKP SEMESTER 1'!B85</f>
        <v>0</v>
      </c>
      <c r="C88" s="295">
        <f>'SKP SEMESTER 1'!C85</f>
        <v>0</v>
      </c>
      <c r="D88" s="544">
        <f>'SKP SEMESTER 1'!D85:E85</f>
        <v>0</v>
      </c>
      <c r="E88" s="546"/>
      <c r="F88" s="285">
        <f>'SKP SEMESTER 1'!F85</f>
        <v>0</v>
      </c>
      <c r="G88" s="291">
        <f>'SKP SEMESTER 1'!G85</f>
        <v>0</v>
      </c>
      <c r="H88" s="287">
        <f>'SKP SEMESTER 1'!H85</f>
        <v>0</v>
      </c>
      <c r="I88" s="310">
        <f>'SKP SEMESTER 1'!I85</f>
        <v>0</v>
      </c>
      <c r="J88" s="310">
        <f>'SKP SEMESTER 1'!J85</f>
        <v>0</v>
      </c>
      <c r="K88" s="52"/>
      <c r="L88" s="53"/>
      <c r="M88" s="54"/>
      <c r="N88" s="51"/>
      <c r="O88" s="51"/>
      <c r="Q88" t="str">
        <f>IFERROR(MATCH(N88&amp;O88,'UMPAN BALIK DEFAULT'!$A$2:$F$2,0),"")</f>
        <v/>
      </c>
    </row>
    <row r="89" spans="1:17" hidden="1" x14ac:dyDescent="0.25">
      <c r="A89" s="294">
        <f>'SKP SEMESTER 1'!A86</f>
        <v>0</v>
      </c>
      <c r="B89" s="295">
        <f>'SKP SEMESTER 1'!B86</f>
        <v>0</v>
      </c>
      <c r="C89" s="295">
        <f>'SKP SEMESTER 1'!C86</f>
        <v>0</v>
      </c>
      <c r="D89" s="544">
        <f>'SKP SEMESTER 1'!D86:E86</f>
        <v>0</v>
      </c>
      <c r="E89" s="546"/>
      <c r="F89" s="285">
        <f>'SKP SEMESTER 1'!F86</f>
        <v>0</v>
      </c>
      <c r="G89" s="291">
        <f>'SKP SEMESTER 1'!G86</f>
        <v>0</v>
      </c>
      <c r="H89" s="287">
        <f>'SKP SEMESTER 1'!H86</f>
        <v>0</v>
      </c>
      <c r="I89" s="310">
        <f>'SKP SEMESTER 1'!I86</f>
        <v>0</v>
      </c>
      <c r="J89" s="310">
        <f>'SKP SEMESTER 1'!J86</f>
        <v>0</v>
      </c>
      <c r="K89" s="52"/>
      <c r="L89" s="53"/>
      <c r="M89" s="54"/>
      <c r="N89" s="51"/>
      <c r="O89" s="51"/>
      <c r="Q89" t="str">
        <f>IFERROR(MATCH(N89&amp;O89,'UMPAN BALIK DEFAULT'!$A$2:$F$2,0),"")</f>
        <v/>
      </c>
    </row>
    <row r="90" spans="1:17" hidden="1" x14ac:dyDescent="0.25">
      <c r="A90" s="294">
        <f>'SKP SEMESTER 1'!A87</f>
        <v>0</v>
      </c>
      <c r="B90" s="295">
        <f>'SKP SEMESTER 1'!B87</f>
        <v>0</v>
      </c>
      <c r="C90" s="295">
        <f>'SKP SEMESTER 1'!C87</f>
        <v>0</v>
      </c>
      <c r="D90" s="544">
        <f>'SKP SEMESTER 1'!D87:E87</f>
        <v>0</v>
      </c>
      <c r="E90" s="546"/>
      <c r="F90" s="285">
        <f>'SKP SEMESTER 1'!F87</f>
        <v>0</v>
      </c>
      <c r="G90" s="291">
        <f>'SKP SEMESTER 1'!G87</f>
        <v>0</v>
      </c>
      <c r="H90" s="287">
        <f>'SKP SEMESTER 1'!H87</f>
        <v>0</v>
      </c>
      <c r="I90" s="310">
        <f>'SKP SEMESTER 1'!I87</f>
        <v>0</v>
      </c>
      <c r="J90" s="310">
        <f>'SKP SEMESTER 1'!J87</f>
        <v>0</v>
      </c>
      <c r="K90" s="52"/>
      <c r="L90" s="53"/>
      <c r="M90" s="54"/>
      <c r="N90" s="51"/>
      <c r="O90" s="51"/>
      <c r="Q90" t="str">
        <f>IFERROR(MATCH(N90&amp;O90,'UMPAN BALIK DEFAULT'!$A$2:$F$2,0),"")</f>
        <v/>
      </c>
    </row>
    <row r="91" spans="1:17" x14ac:dyDescent="0.25">
      <c r="A91" s="554" t="s">
        <v>149</v>
      </c>
      <c r="B91" s="555"/>
      <c r="C91" s="555"/>
      <c r="D91" s="555"/>
      <c r="E91" s="555"/>
      <c r="F91" s="555"/>
      <c r="G91" s="555"/>
      <c r="H91" s="555"/>
      <c r="I91" s="555"/>
      <c r="J91" s="555"/>
      <c r="K91" s="555"/>
      <c r="L91" s="555"/>
      <c r="M91" s="555"/>
      <c r="N91" s="555"/>
      <c r="O91" s="556"/>
    </row>
    <row r="92" spans="1:17" ht="22.5" customHeight="1" x14ac:dyDescent="0.25">
      <c r="A92" s="551" t="str">
        <f>UPPER(V12)</f>
        <v>SESUAI EKSPEKTASI</v>
      </c>
      <c r="B92" s="552"/>
      <c r="C92" s="552"/>
      <c r="D92" s="552"/>
      <c r="E92" s="552"/>
      <c r="F92" s="552"/>
      <c r="G92" s="552"/>
      <c r="H92" s="552"/>
      <c r="I92" s="552"/>
      <c r="J92" s="552"/>
      <c r="K92" s="552"/>
      <c r="L92" s="552"/>
      <c r="M92" s="552"/>
      <c r="N92" s="552"/>
      <c r="O92" s="553"/>
    </row>
    <row r="93" spans="1:17" ht="30" customHeight="1" x14ac:dyDescent="0.25">
      <c r="A93" s="557" t="s">
        <v>61</v>
      </c>
      <c r="B93" s="557"/>
      <c r="C93" s="557"/>
      <c r="D93" s="557"/>
      <c r="E93" s="557"/>
      <c r="F93" s="557"/>
      <c r="G93" s="557"/>
      <c r="H93" s="557"/>
      <c r="I93" s="290"/>
      <c r="J93" s="290"/>
      <c r="K93" s="558" t="s">
        <v>145</v>
      </c>
      <c r="L93" s="558"/>
      <c r="M93" s="558"/>
      <c r="N93" s="558" t="s">
        <v>150</v>
      </c>
      <c r="O93" s="558"/>
    </row>
    <row r="94" spans="1:17" ht="15" customHeight="1" x14ac:dyDescent="0.25">
      <c r="A94" s="25">
        <f>'SKP SEMESTER 1'!A89</f>
        <v>1</v>
      </c>
      <c r="B94" s="495" t="s">
        <v>62</v>
      </c>
      <c r="C94" s="495"/>
      <c r="D94" s="495"/>
      <c r="E94" s="495"/>
      <c r="F94" s="495"/>
      <c r="G94" s="495"/>
      <c r="H94" s="495"/>
      <c r="I94" s="495"/>
      <c r="J94" s="495"/>
      <c r="K94" s="495"/>
      <c r="L94" s="495"/>
      <c r="M94" s="495"/>
      <c r="N94" s="547" t="s">
        <v>151</v>
      </c>
      <c r="O94" s="547"/>
    </row>
    <row r="95" spans="1:17" x14ac:dyDescent="0.25">
      <c r="A95" s="25"/>
      <c r="B95" s="498" t="s">
        <v>63</v>
      </c>
      <c r="C95" s="498"/>
      <c r="D95" s="498"/>
      <c r="E95" s="498"/>
      <c r="F95" s="496" t="s">
        <v>64</v>
      </c>
      <c r="G95" s="496"/>
      <c r="H95" s="496"/>
      <c r="I95" s="285"/>
      <c r="J95" s="285"/>
      <c r="K95" s="548"/>
      <c r="L95" s="548"/>
      <c r="M95" s="548"/>
      <c r="N95" s="547"/>
      <c r="O95" s="547"/>
    </row>
    <row r="96" spans="1:17" x14ac:dyDescent="0.25">
      <c r="A96" s="25"/>
      <c r="B96" s="498" t="s">
        <v>65</v>
      </c>
      <c r="C96" s="498"/>
      <c r="D96" s="498"/>
      <c r="E96" s="498"/>
      <c r="F96" s="544">
        <f>'SKP SEMESTER 1'!F91:J91</f>
        <v>0</v>
      </c>
      <c r="G96" s="545"/>
      <c r="H96" s="546"/>
      <c r="I96" s="285"/>
      <c r="J96" s="285"/>
      <c r="K96" s="548"/>
      <c r="L96" s="548"/>
      <c r="M96" s="548"/>
      <c r="N96" s="547"/>
      <c r="O96" s="547"/>
    </row>
    <row r="97" spans="1:15" x14ac:dyDescent="0.25">
      <c r="A97" s="25"/>
      <c r="B97" s="498" t="s">
        <v>66</v>
      </c>
      <c r="C97" s="498"/>
      <c r="D97" s="498"/>
      <c r="E97" s="498"/>
      <c r="F97" s="544">
        <f>'SKP SEMESTER 1'!F92:J92</f>
        <v>0</v>
      </c>
      <c r="G97" s="545"/>
      <c r="H97" s="546"/>
      <c r="I97" s="285"/>
      <c r="J97" s="285"/>
      <c r="K97" s="548"/>
      <c r="L97" s="548"/>
      <c r="M97" s="548"/>
      <c r="N97" s="547"/>
      <c r="O97" s="547"/>
    </row>
    <row r="98" spans="1:15" ht="15" customHeight="1" x14ac:dyDescent="0.25">
      <c r="A98" s="25">
        <v>2</v>
      </c>
      <c r="B98" s="495" t="s">
        <v>67</v>
      </c>
      <c r="C98" s="495"/>
      <c r="D98" s="495"/>
      <c r="E98" s="495"/>
      <c r="F98" s="495"/>
      <c r="G98" s="495"/>
      <c r="H98" s="495"/>
      <c r="I98" s="495"/>
      <c r="J98" s="495"/>
      <c r="K98" s="495"/>
      <c r="L98" s="495"/>
      <c r="M98" s="495"/>
      <c r="N98" s="547" t="s">
        <v>151</v>
      </c>
      <c r="O98" s="547"/>
    </row>
    <row r="99" spans="1:15" ht="30.75" customHeight="1" x14ac:dyDescent="0.25">
      <c r="A99" s="25"/>
      <c r="B99" s="494" t="s">
        <v>68</v>
      </c>
      <c r="C99" s="494"/>
      <c r="D99" s="494"/>
      <c r="E99" s="494"/>
      <c r="F99" s="496" t="s">
        <v>64</v>
      </c>
      <c r="G99" s="496"/>
      <c r="H99" s="496"/>
      <c r="I99" s="285"/>
      <c r="J99" s="285"/>
      <c r="K99" s="548"/>
      <c r="L99" s="548"/>
      <c r="M99" s="548"/>
      <c r="N99" s="547"/>
      <c r="O99" s="547"/>
    </row>
    <row r="100" spans="1:15" x14ac:dyDescent="0.25">
      <c r="A100" s="25"/>
      <c r="B100" s="494" t="s">
        <v>69</v>
      </c>
      <c r="C100" s="494"/>
      <c r="D100" s="494"/>
      <c r="E100" s="494"/>
      <c r="F100" s="544">
        <f>'SKP SEMESTER 1'!F95:J95</f>
        <v>0</v>
      </c>
      <c r="G100" s="545"/>
      <c r="H100" s="546"/>
      <c r="I100" s="285"/>
      <c r="J100" s="285"/>
      <c r="K100" s="548"/>
      <c r="L100" s="548"/>
      <c r="M100" s="548"/>
      <c r="N100" s="547"/>
      <c r="O100" s="547"/>
    </row>
    <row r="101" spans="1:15" x14ac:dyDescent="0.25">
      <c r="A101" s="25"/>
      <c r="B101" s="494" t="s">
        <v>70</v>
      </c>
      <c r="C101" s="494"/>
      <c r="D101" s="494"/>
      <c r="E101" s="494"/>
      <c r="F101" s="544">
        <f>'SKP SEMESTER 1'!F96:J96</f>
        <v>0</v>
      </c>
      <c r="G101" s="545"/>
      <c r="H101" s="546"/>
      <c r="I101" s="285"/>
      <c r="J101" s="285"/>
      <c r="K101" s="548"/>
      <c r="L101" s="548"/>
      <c r="M101" s="548"/>
      <c r="N101" s="547"/>
      <c r="O101" s="547"/>
    </row>
    <row r="102" spans="1:15" ht="15" customHeight="1" x14ac:dyDescent="0.25">
      <c r="A102" s="25">
        <v>3</v>
      </c>
      <c r="B102" s="495" t="s">
        <v>71</v>
      </c>
      <c r="C102" s="495"/>
      <c r="D102" s="495"/>
      <c r="E102" s="495"/>
      <c r="F102" s="495"/>
      <c r="G102" s="495"/>
      <c r="H102" s="495"/>
      <c r="I102" s="495"/>
      <c r="J102" s="495"/>
      <c r="K102" s="495"/>
      <c r="L102" s="495"/>
      <c r="M102" s="495"/>
      <c r="N102" s="547" t="s">
        <v>151</v>
      </c>
      <c r="O102" s="547"/>
    </row>
    <row r="103" spans="1:15" x14ac:dyDescent="0.25">
      <c r="A103" s="25"/>
      <c r="B103" s="494" t="s">
        <v>72</v>
      </c>
      <c r="C103" s="494"/>
      <c r="D103" s="494"/>
      <c r="E103" s="494"/>
      <c r="F103" s="496" t="s">
        <v>64</v>
      </c>
      <c r="G103" s="496"/>
      <c r="H103" s="496"/>
      <c r="I103" s="285"/>
      <c r="J103" s="285"/>
      <c r="K103" s="548"/>
      <c r="L103" s="548"/>
      <c r="M103" s="548"/>
      <c r="N103" s="547"/>
      <c r="O103" s="547"/>
    </row>
    <row r="104" spans="1:15" x14ac:dyDescent="0.25">
      <c r="A104" s="25"/>
      <c r="B104" s="494" t="s">
        <v>73</v>
      </c>
      <c r="C104" s="494"/>
      <c r="D104" s="494"/>
      <c r="E104" s="494"/>
      <c r="F104" s="544">
        <f>'SKP SEMESTER 1'!F99:J99</f>
        <v>0</v>
      </c>
      <c r="G104" s="545"/>
      <c r="H104" s="546"/>
      <c r="I104" s="285"/>
      <c r="J104" s="285"/>
      <c r="K104" s="548"/>
      <c r="L104" s="548"/>
      <c r="M104" s="548"/>
      <c r="N104" s="547"/>
      <c r="O104" s="547"/>
    </row>
    <row r="105" spans="1:15" x14ac:dyDescent="0.25">
      <c r="A105" s="25"/>
      <c r="B105" s="494" t="s">
        <v>74</v>
      </c>
      <c r="C105" s="494"/>
      <c r="D105" s="494"/>
      <c r="E105" s="494"/>
      <c r="F105" s="544">
        <f>'SKP SEMESTER 1'!F100:J100</f>
        <v>0</v>
      </c>
      <c r="G105" s="545"/>
      <c r="H105" s="546"/>
      <c r="I105" s="285"/>
      <c r="J105" s="285"/>
      <c r="K105" s="548"/>
      <c r="L105" s="548"/>
      <c r="M105" s="548"/>
      <c r="N105" s="547"/>
      <c r="O105" s="547"/>
    </row>
    <row r="106" spans="1:15" ht="15" customHeight="1" x14ac:dyDescent="0.25">
      <c r="A106" s="25">
        <v>4</v>
      </c>
      <c r="B106" s="495" t="s">
        <v>75</v>
      </c>
      <c r="C106" s="495"/>
      <c r="D106" s="495"/>
      <c r="E106" s="495"/>
      <c r="F106" s="495"/>
      <c r="G106" s="495"/>
      <c r="H106" s="495"/>
      <c r="I106" s="495"/>
      <c r="J106" s="495"/>
      <c r="K106" s="495"/>
      <c r="L106" s="495"/>
      <c r="M106" s="495"/>
      <c r="N106" s="547" t="s">
        <v>151</v>
      </c>
      <c r="O106" s="547"/>
    </row>
    <row r="107" spans="1:15" x14ac:dyDescent="0.25">
      <c r="A107" s="25"/>
      <c r="B107" s="494" t="s">
        <v>76</v>
      </c>
      <c r="C107" s="494"/>
      <c r="D107" s="494"/>
      <c r="E107" s="494"/>
      <c r="F107" s="496" t="s">
        <v>64</v>
      </c>
      <c r="G107" s="496"/>
      <c r="H107" s="496"/>
      <c r="I107" s="285"/>
      <c r="J107" s="285"/>
      <c r="K107" s="548"/>
      <c r="L107" s="548"/>
      <c r="M107" s="548"/>
      <c r="N107" s="547"/>
      <c r="O107" s="547"/>
    </row>
    <row r="108" spans="1:15" x14ac:dyDescent="0.25">
      <c r="A108" s="25"/>
      <c r="B108" s="494" t="s">
        <v>77</v>
      </c>
      <c r="C108" s="494"/>
      <c r="D108" s="494"/>
      <c r="E108" s="494"/>
      <c r="F108" s="544">
        <f>'SKP SEMESTER 1'!F103:J103</f>
        <v>0</v>
      </c>
      <c r="G108" s="545"/>
      <c r="H108" s="546"/>
      <c r="I108" s="285"/>
      <c r="J108" s="285"/>
      <c r="K108" s="548"/>
      <c r="L108" s="548"/>
      <c r="M108" s="548"/>
      <c r="N108" s="547"/>
      <c r="O108" s="547"/>
    </row>
    <row r="109" spans="1:15" x14ac:dyDescent="0.25">
      <c r="A109" s="25"/>
      <c r="B109" s="494" t="s">
        <v>78</v>
      </c>
      <c r="C109" s="494"/>
      <c r="D109" s="494"/>
      <c r="E109" s="494"/>
      <c r="F109" s="544">
        <f>'SKP SEMESTER 1'!F104:J104</f>
        <v>0</v>
      </c>
      <c r="G109" s="545"/>
      <c r="H109" s="546"/>
      <c r="I109" s="285"/>
      <c r="J109" s="285"/>
      <c r="K109" s="548"/>
      <c r="L109" s="548"/>
      <c r="M109" s="548"/>
      <c r="N109" s="547"/>
      <c r="O109" s="547"/>
    </row>
    <row r="110" spans="1:15" ht="15" customHeight="1" x14ac:dyDescent="0.25">
      <c r="A110" s="25">
        <v>5</v>
      </c>
      <c r="B110" s="495" t="s">
        <v>79</v>
      </c>
      <c r="C110" s="495"/>
      <c r="D110" s="495"/>
      <c r="E110" s="495"/>
      <c r="F110" s="495"/>
      <c r="G110" s="495"/>
      <c r="H110" s="495"/>
      <c r="I110" s="495"/>
      <c r="J110" s="495"/>
      <c r="K110" s="495"/>
      <c r="L110" s="495"/>
      <c r="M110" s="495"/>
      <c r="N110" s="547" t="s">
        <v>151</v>
      </c>
      <c r="O110" s="547"/>
    </row>
    <row r="111" spans="1:15" ht="45" customHeight="1" x14ac:dyDescent="0.25">
      <c r="A111" s="25"/>
      <c r="B111" s="494" t="s">
        <v>80</v>
      </c>
      <c r="C111" s="494"/>
      <c r="D111" s="494"/>
      <c r="E111" s="494"/>
      <c r="F111" s="496" t="s">
        <v>64</v>
      </c>
      <c r="G111" s="496"/>
      <c r="H111" s="496"/>
      <c r="I111" s="285"/>
      <c r="J111" s="285"/>
      <c r="K111" s="548"/>
      <c r="L111" s="548"/>
      <c r="M111" s="548"/>
      <c r="N111" s="547"/>
      <c r="O111" s="547"/>
    </row>
    <row r="112" spans="1:15" x14ac:dyDescent="0.25">
      <c r="A112" s="25"/>
      <c r="B112" s="494" t="s">
        <v>81</v>
      </c>
      <c r="C112" s="494"/>
      <c r="D112" s="494"/>
      <c r="E112" s="494"/>
      <c r="F112" s="544">
        <f>'SKP SEMESTER 1'!F107:J107</f>
        <v>0</v>
      </c>
      <c r="G112" s="545"/>
      <c r="H112" s="546"/>
      <c r="I112" s="285"/>
      <c r="J112" s="285"/>
      <c r="K112" s="548"/>
      <c r="L112" s="548"/>
      <c r="M112" s="548"/>
      <c r="N112" s="547"/>
      <c r="O112" s="547"/>
    </row>
    <row r="113" spans="1:17" x14ac:dyDescent="0.25">
      <c r="A113" s="25"/>
      <c r="B113" s="494" t="s">
        <v>82</v>
      </c>
      <c r="C113" s="494"/>
      <c r="D113" s="494"/>
      <c r="E113" s="494"/>
      <c r="F113" s="544">
        <f>'SKP SEMESTER 1'!F108:J108</f>
        <v>0</v>
      </c>
      <c r="G113" s="545"/>
      <c r="H113" s="546"/>
      <c r="I113" s="285"/>
      <c r="J113" s="285"/>
      <c r="K113" s="548"/>
      <c r="L113" s="548"/>
      <c r="M113" s="548"/>
      <c r="N113" s="547"/>
      <c r="O113" s="547"/>
    </row>
    <row r="114" spans="1:17" ht="15" customHeight="1" x14ac:dyDescent="0.25">
      <c r="A114" s="25">
        <v>6</v>
      </c>
      <c r="B114" s="495" t="s">
        <v>83</v>
      </c>
      <c r="C114" s="495"/>
      <c r="D114" s="495"/>
      <c r="E114" s="495"/>
      <c r="F114" s="495"/>
      <c r="G114" s="495"/>
      <c r="H114" s="495"/>
      <c r="I114" s="495"/>
      <c r="J114" s="495"/>
      <c r="K114" s="495"/>
      <c r="L114" s="495"/>
      <c r="M114" s="495"/>
      <c r="N114" s="547" t="s">
        <v>151</v>
      </c>
      <c r="O114" s="547"/>
    </row>
    <row r="115" spans="1:17" x14ac:dyDescent="0.25">
      <c r="A115" s="25"/>
      <c r="B115" s="494" t="s">
        <v>84</v>
      </c>
      <c r="C115" s="494"/>
      <c r="D115" s="494"/>
      <c r="E115" s="494"/>
      <c r="F115" s="496" t="s">
        <v>64</v>
      </c>
      <c r="G115" s="496"/>
      <c r="H115" s="496"/>
      <c r="I115" s="285"/>
      <c r="J115" s="285"/>
      <c r="K115" s="548"/>
      <c r="L115" s="548"/>
      <c r="M115" s="548"/>
      <c r="N115" s="547"/>
      <c r="O115" s="547"/>
    </row>
    <row r="116" spans="1:17" x14ac:dyDescent="0.25">
      <c r="A116" s="25"/>
      <c r="B116" s="494" t="s">
        <v>85</v>
      </c>
      <c r="C116" s="494"/>
      <c r="D116" s="494"/>
      <c r="E116" s="494"/>
      <c r="F116" s="544">
        <f>'SKP SEMESTER 1'!F111:J111</f>
        <v>0</v>
      </c>
      <c r="G116" s="545"/>
      <c r="H116" s="546"/>
      <c r="I116" s="285"/>
      <c r="J116" s="285"/>
      <c r="K116" s="548"/>
      <c r="L116" s="548"/>
      <c r="M116" s="548"/>
      <c r="N116" s="547"/>
      <c r="O116" s="547"/>
    </row>
    <row r="117" spans="1:17" x14ac:dyDescent="0.25">
      <c r="A117" s="25"/>
      <c r="B117" s="494" t="s">
        <v>86</v>
      </c>
      <c r="C117" s="494"/>
      <c r="D117" s="494"/>
      <c r="E117" s="494"/>
      <c r="F117" s="544">
        <f>'SKP SEMESTER 1'!F112:J112</f>
        <v>0</v>
      </c>
      <c r="G117" s="545"/>
      <c r="H117" s="546"/>
      <c r="I117" s="285"/>
      <c r="J117" s="285"/>
      <c r="K117" s="548"/>
      <c r="L117" s="548"/>
      <c r="M117" s="548"/>
      <c r="N117" s="547"/>
      <c r="O117" s="547"/>
    </row>
    <row r="118" spans="1:17" ht="15" customHeight="1" x14ac:dyDescent="0.25">
      <c r="A118" s="25">
        <v>7</v>
      </c>
      <c r="B118" s="495" t="s">
        <v>87</v>
      </c>
      <c r="C118" s="495"/>
      <c r="D118" s="495"/>
      <c r="E118" s="495"/>
      <c r="F118" s="495"/>
      <c r="G118" s="495"/>
      <c r="H118" s="495"/>
      <c r="I118" s="495"/>
      <c r="J118" s="495"/>
      <c r="K118" s="495"/>
      <c r="L118" s="495"/>
      <c r="M118" s="495"/>
      <c r="N118" s="547" t="s">
        <v>151</v>
      </c>
      <c r="O118" s="547"/>
    </row>
    <row r="119" spans="1:17" x14ac:dyDescent="0.25">
      <c r="A119" s="25"/>
      <c r="B119" s="494" t="s">
        <v>88</v>
      </c>
      <c r="C119" s="494"/>
      <c r="D119" s="494"/>
      <c r="E119" s="494"/>
      <c r="F119" s="496" t="s">
        <v>64</v>
      </c>
      <c r="G119" s="496"/>
      <c r="H119" s="496"/>
      <c r="I119" s="285"/>
      <c r="J119" s="285"/>
      <c r="K119" s="548"/>
      <c r="L119" s="548"/>
      <c r="M119" s="548"/>
      <c r="N119" s="547"/>
      <c r="O119" s="547"/>
    </row>
    <row r="120" spans="1:17" x14ac:dyDescent="0.25">
      <c r="A120" s="25"/>
      <c r="B120" s="494" t="s">
        <v>89</v>
      </c>
      <c r="C120" s="494"/>
      <c r="D120" s="494"/>
      <c r="E120" s="494"/>
      <c r="F120" s="544">
        <f>'SKP SEMESTER 1'!F115:J115</f>
        <v>0</v>
      </c>
      <c r="G120" s="545"/>
      <c r="H120" s="546"/>
      <c r="I120" s="285"/>
      <c r="J120" s="285"/>
      <c r="K120" s="548"/>
      <c r="L120" s="548"/>
      <c r="M120" s="548"/>
      <c r="N120" s="547"/>
      <c r="O120" s="547"/>
      <c r="Q120" t="str">
        <f t="array" ref="Q120">INDEX(N94:N121,MATCH(MAX(COUNTIF(N94:N121,N94:N121)),COUNTIF(N94:N121,N94:N121),0))</f>
        <v>Konsisten untuk Diri Sendiri, di dalam dan di luar Unit Kerja</v>
      </c>
    </row>
    <row r="121" spans="1:17" x14ac:dyDescent="0.25">
      <c r="A121" s="25"/>
      <c r="B121" s="494" t="s">
        <v>90</v>
      </c>
      <c r="C121" s="494"/>
      <c r="D121" s="494"/>
      <c r="E121" s="494"/>
      <c r="F121" s="544">
        <f>'SKP SEMESTER 1'!F116:J116</f>
        <v>0</v>
      </c>
      <c r="G121" s="545"/>
      <c r="H121" s="546"/>
      <c r="I121" s="285"/>
      <c r="J121" s="285"/>
      <c r="K121" s="548"/>
      <c r="L121" s="548"/>
      <c r="M121" s="548"/>
      <c r="N121" s="547"/>
      <c r="O121" s="547"/>
    </row>
    <row r="122" spans="1:17" x14ac:dyDescent="0.25">
      <c r="A122" s="549" t="s">
        <v>153</v>
      </c>
      <c r="B122" s="549"/>
      <c r="C122" s="549"/>
      <c r="D122" s="549"/>
      <c r="E122" s="549"/>
      <c r="F122" s="549"/>
      <c r="G122" s="549"/>
      <c r="H122" s="549"/>
      <c r="I122" s="549"/>
      <c r="J122" s="549"/>
      <c r="K122" s="549"/>
      <c r="L122" s="549"/>
      <c r="M122" s="549"/>
      <c r="Q122" t="s">
        <v>151</v>
      </c>
    </row>
    <row r="123" spans="1:17" x14ac:dyDescent="0.25">
      <c r="A123" s="550" t="str">
        <f>UPPER(IF(Q120=Q122,"Di Atas Ekspektasi",IF(Q120=Q123,"Sesuai Ekspektasi","Di bawah Ekspektasi")))</f>
        <v>DI ATAS EKSPEKTASI</v>
      </c>
      <c r="B123" s="550"/>
      <c r="C123" s="550"/>
      <c r="D123" s="550"/>
      <c r="E123" s="550"/>
      <c r="F123" s="550"/>
      <c r="G123" s="550"/>
      <c r="H123" s="550"/>
      <c r="I123" s="550"/>
      <c r="J123" s="550"/>
      <c r="K123" s="550"/>
      <c r="L123" s="550"/>
      <c r="M123" s="550"/>
      <c r="Q123" t="s">
        <v>154</v>
      </c>
    </row>
    <row r="124" spans="1:17" x14ac:dyDescent="0.25">
      <c r="A124" s="549" t="s">
        <v>155</v>
      </c>
      <c r="B124" s="549"/>
      <c r="C124" s="549"/>
      <c r="D124" s="549"/>
      <c r="E124" s="549"/>
      <c r="F124" s="549"/>
      <c r="G124" s="549"/>
      <c r="H124" s="549"/>
      <c r="I124" s="549"/>
      <c r="J124" s="549"/>
      <c r="K124" s="549"/>
      <c r="L124" s="549"/>
      <c r="M124" s="549"/>
      <c r="Q124" t="s">
        <v>152</v>
      </c>
    </row>
    <row r="125" spans="1:17" x14ac:dyDescent="0.25">
      <c r="A125" s="550" t="str">
        <f>UPPER(INDEX(REF!$J$3:$L$5,MATCH('EVALUASI SEMESTER 1'!$A$92,REF!$I$3:$I$5,0),MATCH('EVALUASI SEMESTER 1'!$A$123,REF!$J$2:$L$2,0)))</f>
        <v>BAIK</v>
      </c>
      <c r="B125" s="550"/>
      <c r="C125" s="550"/>
      <c r="D125" s="550"/>
      <c r="E125" s="550"/>
      <c r="F125" s="550"/>
      <c r="G125" s="550"/>
      <c r="H125" s="550"/>
      <c r="I125" s="550"/>
      <c r="J125" s="550"/>
      <c r="K125" s="550"/>
      <c r="L125" s="550"/>
      <c r="M125" s="550"/>
    </row>
    <row r="128" spans="1:17" x14ac:dyDescent="0.25">
      <c r="L128" t="s">
        <v>438</v>
      </c>
    </row>
    <row r="129" spans="3:12" x14ac:dyDescent="0.25">
      <c r="C129" t="s">
        <v>91</v>
      </c>
      <c r="L129" t="s">
        <v>92</v>
      </c>
    </row>
    <row r="133" spans="3:12" x14ac:dyDescent="0.25">
      <c r="C133" s="44" t="str">
        <f>C8</f>
        <v>MACHSUS, S.Sos.</v>
      </c>
      <c r="L133" s="44" t="str">
        <f>L8</f>
        <v>DANY MUSAFA KAMIL, S. Sos. MM.</v>
      </c>
    </row>
    <row r="134" spans="3:12" x14ac:dyDescent="0.25">
      <c r="C134" t="str">
        <f>"NIP. "&amp;C9</f>
        <v>NIP. 19670913 200701 1 023</v>
      </c>
      <c r="L134" t="str">
        <f>"NIP. "&amp;L9</f>
        <v>NIP. 19800104 200312 1 008</v>
      </c>
    </row>
  </sheetData>
  <mergeCells count="177">
    <mergeCell ref="A5:O5"/>
    <mergeCell ref="A14:B14"/>
    <mergeCell ref="C8:F8"/>
    <mergeCell ref="C9:F9"/>
    <mergeCell ref="C10:F10"/>
    <mergeCell ref="H8:K8"/>
    <mergeCell ref="H9:K9"/>
    <mergeCell ref="H10:K10"/>
    <mergeCell ref="H11:K11"/>
    <mergeCell ref="H12:K12"/>
    <mergeCell ref="L8:O8"/>
    <mergeCell ref="L9:O9"/>
    <mergeCell ref="L10:O10"/>
    <mergeCell ref="L11:O11"/>
    <mergeCell ref="L12:O12"/>
    <mergeCell ref="A13:O13"/>
    <mergeCell ref="C14:O14"/>
    <mergeCell ref="B7:F7"/>
    <mergeCell ref="C11:F11"/>
    <mergeCell ref="C12:F12"/>
    <mergeCell ref="H7:O7"/>
    <mergeCell ref="A15:M15"/>
    <mergeCell ref="A16:M16"/>
    <mergeCell ref="N16:N18"/>
    <mergeCell ref="O16:O18"/>
    <mergeCell ref="D17:E17"/>
    <mergeCell ref="K17:L17"/>
    <mergeCell ref="D18:E18"/>
    <mergeCell ref="K18:L18"/>
    <mergeCell ref="G17:J17"/>
    <mergeCell ref="G18:J18"/>
    <mergeCell ref="D25:E25"/>
    <mergeCell ref="D26:E26"/>
    <mergeCell ref="D27:E27"/>
    <mergeCell ref="D28:E28"/>
    <mergeCell ref="D29:E29"/>
    <mergeCell ref="D30:E30"/>
    <mergeCell ref="N19:O19"/>
    <mergeCell ref="D20:E20"/>
    <mergeCell ref="D21:E21"/>
    <mergeCell ref="D22:E22"/>
    <mergeCell ref="D24:E24"/>
    <mergeCell ref="D23:E23"/>
    <mergeCell ref="D37:E37"/>
    <mergeCell ref="D38:E38"/>
    <mergeCell ref="D39:E39"/>
    <mergeCell ref="D40:E40"/>
    <mergeCell ref="D41:E41"/>
    <mergeCell ref="D42:E42"/>
    <mergeCell ref="D31:E31"/>
    <mergeCell ref="D32:E32"/>
    <mergeCell ref="D33:E33"/>
    <mergeCell ref="D34:E34"/>
    <mergeCell ref="D35:E35"/>
    <mergeCell ref="D36:E36"/>
    <mergeCell ref="D49:E49"/>
    <mergeCell ref="D50:E50"/>
    <mergeCell ref="D51:E51"/>
    <mergeCell ref="D52:E52"/>
    <mergeCell ref="D53:E53"/>
    <mergeCell ref="D54:E54"/>
    <mergeCell ref="D43:E43"/>
    <mergeCell ref="D44:E44"/>
    <mergeCell ref="D45:E45"/>
    <mergeCell ref="D46:E46"/>
    <mergeCell ref="D47:E47"/>
    <mergeCell ref="D48:E48"/>
    <mergeCell ref="D61:E61"/>
    <mergeCell ref="D62:E62"/>
    <mergeCell ref="D63:E63"/>
    <mergeCell ref="D64:E64"/>
    <mergeCell ref="D65:E65"/>
    <mergeCell ref="D66:E66"/>
    <mergeCell ref="D55:E55"/>
    <mergeCell ref="D56:E56"/>
    <mergeCell ref="D57:E57"/>
    <mergeCell ref="D58:E58"/>
    <mergeCell ref="D59:E59"/>
    <mergeCell ref="D60:E60"/>
    <mergeCell ref="D73:E73"/>
    <mergeCell ref="D74:E74"/>
    <mergeCell ref="D75:E75"/>
    <mergeCell ref="D76:E76"/>
    <mergeCell ref="D77:E77"/>
    <mergeCell ref="D78:E78"/>
    <mergeCell ref="D67:E67"/>
    <mergeCell ref="D68:E68"/>
    <mergeCell ref="D69:E69"/>
    <mergeCell ref="D70:E70"/>
    <mergeCell ref="D71:E71"/>
    <mergeCell ref="D72:E72"/>
    <mergeCell ref="D79:E79"/>
    <mergeCell ref="D81:E81"/>
    <mergeCell ref="D82:E82"/>
    <mergeCell ref="D83:E83"/>
    <mergeCell ref="D84:E84"/>
    <mergeCell ref="D85:E85"/>
    <mergeCell ref="A91:O91"/>
    <mergeCell ref="A93:H93"/>
    <mergeCell ref="K93:M93"/>
    <mergeCell ref="N93:O93"/>
    <mergeCell ref="F100:H100"/>
    <mergeCell ref="F101:H101"/>
    <mergeCell ref="A92:O92"/>
    <mergeCell ref="F96:H96"/>
    <mergeCell ref="F97:H97"/>
    <mergeCell ref="D86:E86"/>
    <mergeCell ref="D87:E87"/>
    <mergeCell ref="D88:E88"/>
    <mergeCell ref="D89:E89"/>
    <mergeCell ref="D90:E90"/>
    <mergeCell ref="B94:M94"/>
    <mergeCell ref="N94:O97"/>
    <mergeCell ref="B95:E95"/>
    <mergeCell ref="F95:H95"/>
    <mergeCell ref="K95:M97"/>
    <mergeCell ref="B96:E96"/>
    <mergeCell ref="B106:M106"/>
    <mergeCell ref="N106:O109"/>
    <mergeCell ref="B107:E107"/>
    <mergeCell ref="F107:H107"/>
    <mergeCell ref="K107:M109"/>
    <mergeCell ref="B108:E108"/>
    <mergeCell ref="B109:E109"/>
    <mergeCell ref="B102:M102"/>
    <mergeCell ref="N102:O105"/>
    <mergeCell ref="B103:E103"/>
    <mergeCell ref="F103:H103"/>
    <mergeCell ref="K103:M105"/>
    <mergeCell ref="B104:E104"/>
    <mergeCell ref="B105:E105"/>
    <mergeCell ref="F116:H116"/>
    <mergeCell ref="B114:M114"/>
    <mergeCell ref="A122:M122"/>
    <mergeCell ref="A123:M123"/>
    <mergeCell ref="A124:M124"/>
    <mergeCell ref="A125:M125"/>
    <mergeCell ref="B118:M118"/>
    <mergeCell ref="N118:O121"/>
    <mergeCell ref="B119:E119"/>
    <mergeCell ref="F119:H119"/>
    <mergeCell ref="K119:M121"/>
    <mergeCell ref="B120:E120"/>
    <mergeCell ref="B121:E121"/>
    <mergeCell ref="F120:H120"/>
    <mergeCell ref="F121:H121"/>
    <mergeCell ref="N114:O117"/>
    <mergeCell ref="B115:E115"/>
    <mergeCell ref="F115:H115"/>
    <mergeCell ref="K115:M117"/>
    <mergeCell ref="B116:E116"/>
    <mergeCell ref="B117:E117"/>
    <mergeCell ref="F117:H117"/>
    <mergeCell ref="A3:O3"/>
    <mergeCell ref="A2:O2"/>
    <mergeCell ref="A1:O1"/>
    <mergeCell ref="F104:H104"/>
    <mergeCell ref="F105:H105"/>
    <mergeCell ref="F108:H108"/>
    <mergeCell ref="F109:H109"/>
    <mergeCell ref="F112:H112"/>
    <mergeCell ref="F113:H113"/>
    <mergeCell ref="B110:M110"/>
    <mergeCell ref="N110:O113"/>
    <mergeCell ref="B111:E111"/>
    <mergeCell ref="F111:H111"/>
    <mergeCell ref="K111:M113"/>
    <mergeCell ref="B112:E112"/>
    <mergeCell ref="B113:E113"/>
    <mergeCell ref="B97:E97"/>
    <mergeCell ref="B98:M98"/>
    <mergeCell ref="N98:O101"/>
    <mergeCell ref="B99:E99"/>
    <mergeCell ref="F99:H99"/>
    <mergeCell ref="K99:M101"/>
    <mergeCell ref="B100:E100"/>
    <mergeCell ref="B101:E101"/>
  </mergeCells>
  <dataValidations count="5">
    <dataValidation type="list" allowBlank="1" showInputMessage="1" showErrorMessage="1" sqref="N81:N90 N20:N79">
      <formula1>$W$1:$W$3</formula1>
    </dataValidation>
    <dataValidation type="list" allowBlank="1" showInputMessage="1" showErrorMessage="1" sqref="O81:O90 P91:P92 O20:O79">
      <formula1>$Y$1:$Y$2</formula1>
    </dataValidation>
    <dataValidation type="list" allowBlank="1" showInputMessage="1" showErrorMessage="1" sqref="A14">
      <formula1>$AA$1:$AA$5</formula1>
    </dataValidation>
    <dataValidation type="list" allowBlank="1" showInputMessage="1" sqref="M81:M90 M20:M79">
      <formula1>INDIRECT("UMPAN"&amp;$Q20)</formula1>
    </dataValidation>
    <dataValidation type="list" allowBlank="1" showInputMessage="1" showErrorMessage="1" sqref="N94 N98 N102 N106 N110 N114 N118">
      <formula1>$Q$122:$Q$124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256" scale="55" fitToHeight="2" orientation="landscape" horizontalDpi="4294967293" r:id="rId1"/>
  <customProperties>
    <customPr name="LastActive" r:id="rId2"/>
  </customProperties>
  <drawing r:id="rId3"/>
  <legacy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5" tint="0.39997558519241921"/>
    <pageSetUpPr fitToPage="1"/>
  </sheetPr>
  <dimension ref="A6:F55"/>
  <sheetViews>
    <sheetView showGridLines="0" topLeftCell="A18" zoomScaleNormal="100" workbookViewId="0">
      <selection activeCell="H12" sqref="H12"/>
    </sheetView>
  </sheetViews>
  <sheetFormatPr defaultRowHeight="15" x14ac:dyDescent="0.25"/>
  <cols>
    <col min="1" max="1" width="3.42578125" customWidth="1"/>
    <col min="2" max="2" width="30.140625" customWidth="1"/>
    <col min="3" max="3" width="2.42578125" customWidth="1"/>
    <col min="4" max="4" width="18.140625" customWidth="1"/>
    <col min="5" max="5" width="17.5703125" customWidth="1"/>
    <col min="6" max="6" width="33.85546875" customWidth="1"/>
  </cols>
  <sheetData>
    <row r="6" spans="1:6" x14ac:dyDescent="0.25">
      <c r="A6" s="530" t="s">
        <v>156</v>
      </c>
      <c r="B6" s="530"/>
      <c r="C6" s="530"/>
      <c r="D6" s="530"/>
      <c r="E6" s="530"/>
      <c r="F6" s="530"/>
    </row>
    <row r="7" spans="1:6" x14ac:dyDescent="0.25">
      <c r="A7" s="563" t="s">
        <v>471</v>
      </c>
      <c r="B7" s="563"/>
      <c r="C7" s="563"/>
      <c r="D7" s="563"/>
      <c r="E7" s="563"/>
      <c r="F7" s="563"/>
    </row>
    <row r="8" spans="1:6" ht="5.25" customHeight="1" x14ac:dyDescent="0.25"/>
    <row r="9" spans="1:6" x14ac:dyDescent="0.25">
      <c r="A9" s="17" t="str">
        <f>'DATA PEGAWAI'!C4</f>
        <v>PEMERINTAH KABUPATEN BLITAR</v>
      </c>
      <c r="E9" t="s">
        <v>470</v>
      </c>
    </row>
    <row r="10" spans="1:6" x14ac:dyDescent="0.25">
      <c r="A10" s="574">
        <v>1</v>
      </c>
      <c r="B10" s="575" t="s">
        <v>3</v>
      </c>
      <c r="C10" s="575"/>
      <c r="D10" s="575"/>
      <c r="E10" s="575"/>
      <c r="F10" s="575"/>
    </row>
    <row r="11" spans="1:6" x14ac:dyDescent="0.25">
      <c r="A11" s="574"/>
      <c r="B11" s="55" t="s">
        <v>41</v>
      </c>
      <c r="C11" s="55" t="s">
        <v>2</v>
      </c>
      <c r="D11" s="579" t="str">
        <f>'DATA PEGAWAI'!H5</f>
        <v>MACHSUS, S.Sos.</v>
      </c>
      <c r="E11" s="580"/>
      <c r="F11" s="580"/>
    </row>
    <row r="12" spans="1:6" x14ac:dyDescent="0.25">
      <c r="A12" s="574"/>
      <c r="B12" s="55" t="s">
        <v>9</v>
      </c>
      <c r="C12" s="55" t="s">
        <v>2</v>
      </c>
      <c r="D12" s="579" t="str">
        <f>'DATA PEGAWAI'!H6</f>
        <v>19670913 200701 1 023</v>
      </c>
      <c r="E12" s="580"/>
      <c r="F12" s="580"/>
    </row>
    <row r="13" spans="1:6" x14ac:dyDescent="0.25">
      <c r="A13" s="574"/>
      <c r="B13" s="55" t="s">
        <v>157</v>
      </c>
      <c r="C13" s="55" t="s">
        <v>2</v>
      </c>
      <c r="D13" s="579" t="str">
        <f>'DATA PEGAWAI'!H7</f>
        <v>Penata Muda Tk. I (III/b)</v>
      </c>
      <c r="E13" s="580"/>
      <c r="F13" s="580"/>
    </row>
    <row r="14" spans="1:6" x14ac:dyDescent="0.25">
      <c r="A14" s="574"/>
      <c r="B14" s="55" t="s">
        <v>43</v>
      </c>
      <c r="C14" s="55" t="s">
        <v>2</v>
      </c>
      <c r="D14" s="579" t="str">
        <f>'DATA PEGAWAI'!H8</f>
        <v>Kasubbag Penyusunan Program dan Keuangan</v>
      </c>
      <c r="E14" s="580"/>
      <c r="F14" s="580"/>
    </row>
    <row r="15" spans="1:6" x14ac:dyDescent="0.25">
      <c r="A15" s="574"/>
      <c r="B15" s="55" t="s">
        <v>44</v>
      </c>
      <c r="C15" s="55" t="s">
        <v>2</v>
      </c>
      <c r="D15" s="579" t="str">
        <f>'DATA PEGAWAI'!H9</f>
        <v>Kecamatan Ponggok</v>
      </c>
      <c r="E15" s="580"/>
      <c r="F15" s="580"/>
    </row>
    <row r="16" spans="1:6" x14ac:dyDescent="0.25">
      <c r="A16" s="574">
        <v>2</v>
      </c>
      <c r="B16" s="578" t="s">
        <v>14</v>
      </c>
      <c r="C16" s="578"/>
      <c r="D16" s="578"/>
      <c r="E16" s="578"/>
      <c r="F16" s="578"/>
    </row>
    <row r="17" spans="1:6" x14ac:dyDescent="0.25">
      <c r="A17" s="574"/>
      <c r="B17" s="55" t="s">
        <v>41</v>
      </c>
      <c r="C17" s="55" t="s">
        <v>2</v>
      </c>
      <c r="D17" s="579" t="str">
        <f>'DATA PEGAWAI'!H12</f>
        <v>DANY MUSAFA KAMIL, S. Sos. MM.</v>
      </c>
      <c r="E17" s="580"/>
      <c r="F17" s="580"/>
    </row>
    <row r="18" spans="1:6" x14ac:dyDescent="0.25">
      <c r="A18" s="574"/>
      <c r="B18" s="55" t="s">
        <v>9</v>
      </c>
      <c r="C18" s="55" t="s">
        <v>2</v>
      </c>
      <c r="D18" s="579" t="str">
        <f>'DATA PEGAWAI'!H13</f>
        <v>19800104 200312 1 008</v>
      </c>
      <c r="E18" s="580"/>
      <c r="F18" s="580"/>
    </row>
    <row r="19" spans="1:6" x14ac:dyDescent="0.25">
      <c r="A19" s="574"/>
      <c r="B19" s="55" t="s">
        <v>157</v>
      </c>
      <c r="C19" s="55" t="s">
        <v>2</v>
      </c>
      <c r="D19" s="579" t="str">
        <f>'DATA PEGAWAI'!H14</f>
        <v>Pembina (IV/a)</v>
      </c>
      <c r="E19" s="580"/>
      <c r="F19" s="580"/>
    </row>
    <row r="20" spans="1:6" x14ac:dyDescent="0.25">
      <c r="A20" s="574"/>
      <c r="B20" s="55" t="s">
        <v>43</v>
      </c>
      <c r="C20" s="55" t="s">
        <v>2</v>
      </c>
      <c r="D20" s="579" t="str">
        <f>'DATA PEGAWAI'!H15</f>
        <v>Sekretaris Kecamatan</v>
      </c>
      <c r="E20" s="580"/>
      <c r="F20" s="580"/>
    </row>
    <row r="21" spans="1:6" x14ac:dyDescent="0.25">
      <c r="A21" s="574"/>
      <c r="B21" s="55" t="s">
        <v>44</v>
      </c>
      <c r="C21" s="55" t="s">
        <v>2</v>
      </c>
      <c r="D21" s="579" t="str">
        <f>'DATA PEGAWAI'!H16</f>
        <v>Kecamatan Ponggok</v>
      </c>
      <c r="E21" s="580"/>
      <c r="F21" s="580"/>
    </row>
    <row r="22" spans="1:6" x14ac:dyDescent="0.25">
      <c r="A22" s="574">
        <v>3</v>
      </c>
      <c r="B22" s="578" t="s">
        <v>158</v>
      </c>
      <c r="C22" s="578"/>
      <c r="D22" s="578"/>
      <c r="E22" s="578"/>
      <c r="F22" s="578"/>
    </row>
    <row r="23" spans="1:6" x14ac:dyDescent="0.25">
      <c r="A23" s="574"/>
      <c r="B23" s="55" t="s">
        <v>41</v>
      </c>
      <c r="C23" s="55" t="s">
        <v>2</v>
      </c>
      <c r="D23" s="579" t="str">
        <f>'DATA PEGAWAI'!H19</f>
        <v>Drs. PURWANTO, MM.</v>
      </c>
      <c r="E23" s="580"/>
      <c r="F23" s="580"/>
    </row>
    <row r="24" spans="1:6" x14ac:dyDescent="0.25">
      <c r="A24" s="574"/>
      <c r="B24" s="55" t="s">
        <v>9</v>
      </c>
      <c r="C24" s="55" t="s">
        <v>2</v>
      </c>
      <c r="D24" s="579" t="str">
        <f>'DATA PEGAWAI'!H20</f>
        <v>19650927 199203 1 009</v>
      </c>
      <c r="E24" s="580"/>
      <c r="F24" s="580"/>
    </row>
    <row r="25" spans="1:6" x14ac:dyDescent="0.25">
      <c r="A25" s="574"/>
      <c r="B25" s="55" t="s">
        <v>157</v>
      </c>
      <c r="C25" s="55" t="s">
        <v>2</v>
      </c>
      <c r="D25" s="579" t="str">
        <f>'DATA PEGAWAI'!H21</f>
        <v>Pembina Tk. I (IV/b)</v>
      </c>
      <c r="E25" s="580"/>
      <c r="F25" s="580"/>
    </row>
    <row r="26" spans="1:6" x14ac:dyDescent="0.25">
      <c r="A26" s="574"/>
      <c r="B26" s="55" t="s">
        <v>43</v>
      </c>
      <c r="C26" s="55" t="s">
        <v>2</v>
      </c>
      <c r="D26" s="579" t="str">
        <f>'DATA PEGAWAI'!H22</f>
        <v>Camat</v>
      </c>
      <c r="E26" s="580"/>
      <c r="F26" s="580"/>
    </row>
    <row r="27" spans="1:6" x14ac:dyDescent="0.25">
      <c r="A27" s="574"/>
      <c r="B27" s="55" t="s">
        <v>44</v>
      </c>
      <c r="C27" s="55" t="s">
        <v>2</v>
      </c>
      <c r="D27" s="579" t="str">
        <f>'DATA PEGAWAI'!H23</f>
        <v>Kecamatan Ponggok</v>
      </c>
      <c r="E27" s="580"/>
      <c r="F27" s="580"/>
    </row>
    <row r="28" spans="1:6" x14ac:dyDescent="0.25">
      <c r="A28" s="574">
        <v>4</v>
      </c>
      <c r="B28" s="575" t="s">
        <v>159</v>
      </c>
      <c r="C28" s="575"/>
      <c r="D28" s="575"/>
      <c r="E28" s="575"/>
      <c r="F28" s="575"/>
    </row>
    <row r="29" spans="1:6" x14ac:dyDescent="0.25">
      <c r="A29" s="574"/>
      <c r="B29" s="13" t="s">
        <v>140</v>
      </c>
      <c r="C29" s="13" t="s">
        <v>2</v>
      </c>
      <c r="D29" s="568" t="str">
        <f>'EVALUASI SEMESTER 1'!A14</f>
        <v>BAIK</v>
      </c>
      <c r="E29" s="568"/>
      <c r="F29" s="568"/>
    </row>
    <row r="30" spans="1:6" x14ac:dyDescent="0.25">
      <c r="A30" s="574"/>
      <c r="B30" s="13" t="s">
        <v>155</v>
      </c>
      <c r="C30" s="13" t="s">
        <v>2</v>
      </c>
      <c r="D30" s="568" t="str">
        <f>'EVALUASI SEMESTER 1'!A125</f>
        <v>BAIK</v>
      </c>
      <c r="E30" s="568"/>
      <c r="F30" s="568"/>
    </row>
    <row r="31" spans="1:6" x14ac:dyDescent="0.25">
      <c r="A31" s="574">
        <v>5</v>
      </c>
      <c r="B31" s="575" t="s">
        <v>160</v>
      </c>
      <c r="C31" s="575"/>
      <c r="D31" s="575"/>
      <c r="E31" s="575"/>
      <c r="F31" s="575"/>
    </row>
    <row r="32" spans="1:6" ht="30.75" customHeight="1" x14ac:dyDescent="0.25">
      <c r="A32" s="574"/>
      <c r="B32" s="568"/>
      <c r="C32" s="568"/>
      <c r="D32" s="568"/>
      <c r="E32" s="568"/>
      <c r="F32" s="568"/>
    </row>
    <row r="33" spans="1:6" x14ac:dyDescent="0.25">
      <c r="A33" s="574">
        <v>6</v>
      </c>
      <c r="B33" s="575" t="s">
        <v>161</v>
      </c>
      <c r="C33" s="575"/>
      <c r="D33" s="575"/>
      <c r="E33" s="575"/>
      <c r="F33" s="575"/>
    </row>
    <row r="34" spans="1:6" ht="30.75" customHeight="1" x14ac:dyDescent="0.25">
      <c r="A34" s="574"/>
      <c r="B34" s="568"/>
      <c r="C34" s="568"/>
      <c r="D34" s="568"/>
      <c r="E34" s="568"/>
      <c r="F34" s="568"/>
    </row>
    <row r="35" spans="1:6" x14ac:dyDescent="0.25">
      <c r="A35" s="574">
        <v>7</v>
      </c>
      <c r="B35" s="575" t="s">
        <v>162</v>
      </c>
      <c r="C35" s="575"/>
      <c r="D35" s="575"/>
      <c r="E35" s="575"/>
      <c r="F35" s="575"/>
    </row>
    <row r="36" spans="1:6" ht="30.75" customHeight="1" x14ac:dyDescent="0.25">
      <c r="A36" s="574"/>
      <c r="B36" s="568"/>
      <c r="C36" s="568"/>
      <c r="D36" s="568"/>
      <c r="E36" s="568"/>
      <c r="F36" s="568"/>
    </row>
    <row r="37" spans="1:6" x14ac:dyDescent="0.25">
      <c r="A37" s="574">
        <v>8</v>
      </c>
      <c r="B37" s="575" t="s">
        <v>163</v>
      </c>
      <c r="C37" s="575"/>
      <c r="D37" s="575"/>
      <c r="E37" s="575"/>
      <c r="F37" s="575"/>
    </row>
    <row r="38" spans="1:6" ht="30.75" customHeight="1" x14ac:dyDescent="0.25">
      <c r="A38" s="574"/>
      <c r="B38" s="568"/>
      <c r="C38" s="568"/>
      <c r="D38" s="568"/>
      <c r="E38" s="568"/>
      <c r="F38" s="568"/>
    </row>
    <row r="40" spans="1:6" x14ac:dyDescent="0.25">
      <c r="B40" s="24" t="s">
        <v>436</v>
      </c>
      <c r="F40" s="24" t="s">
        <v>436</v>
      </c>
    </row>
    <row r="41" spans="1:6" x14ac:dyDescent="0.25">
      <c r="B41" s="24" t="s">
        <v>164</v>
      </c>
      <c r="F41" s="24" t="s">
        <v>165</v>
      </c>
    </row>
    <row r="42" spans="1:6" x14ac:dyDescent="0.25">
      <c r="B42" s="24"/>
      <c r="F42" s="24"/>
    </row>
    <row r="43" spans="1:6" x14ac:dyDescent="0.25">
      <c r="B43" s="24"/>
      <c r="F43" s="24"/>
    </row>
    <row r="44" spans="1:6" x14ac:dyDescent="0.25">
      <c r="B44" s="24"/>
      <c r="F44" s="24"/>
    </row>
    <row r="45" spans="1:6" x14ac:dyDescent="0.25">
      <c r="B45" s="45" t="str">
        <f>D11</f>
        <v>MACHSUS, S.Sos.</v>
      </c>
      <c r="F45" s="45" t="str">
        <f>D17</f>
        <v>DANY MUSAFA KAMIL, S. Sos. MM.</v>
      </c>
    </row>
    <row r="46" spans="1:6" x14ac:dyDescent="0.25">
      <c r="B46" s="24" t="str">
        <f>"NIP. "&amp;D12</f>
        <v>NIP. 19670913 200701 1 023</v>
      </c>
      <c r="F46" s="24" t="str">
        <f>"NIP. "&amp;D18</f>
        <v>NIP. 19800104 200312 1 008</v>
      </c>
    </row>
    <row r="48" spans="1:6" ht="14.25" customHeight="1" x14ac:dyDescent="0.25"/>
    <row r="49" spans="1:6" hidden="1" x14ac:dyDescent="0.25">
      <c r="A49" s="573" t="s">
        <v>436</v>
      </c>
      <c r="B49" s="573"/>
      <c r="C49" s="573"/>
      <c r="D49" s="573"/>
      <c r="E49" s="573"/>
      <c r="F49" s="573"/>
    </row>
    <row r="50" spans="1:6" hidden="1" x14ac:dyDescent="0.25">
      <c r="A50" s="573" t="s">
        <v>166</v>
      </c>
      <c r="B50" s="573"/>
      <c r="C50" s="573"/>
      <c r="D50" s="573"/>
      <c r="E50" s="573"/>
      <c r="F50" s="573"/>
    </row>
    <row r="51" spans="1:6" hidden="1" x14ac:dyDescent="0.25">
      <c r="D51" s="24"/>
    </row>
    <row r="52" spans="1:6" hidden="1" x14ac:dyDescent="0.25">
      <c r="D52" s="24"/>
    </row>
    <row r="53" spans="1:6" hidden="1" x14ac:dyDescent="0.25">
      <c r="D53" s="24"/>
    </row>
    <row r="54" spans="1:6" hidden="1" x14ac:dyDescent="0.25">
      <c r="A54" s="576" t="str">
        <f>D23</f>
        <v>Drs. PURWANTO, MM.</v>
      </c>
      <c r="B54" s="577"/>
      <c r="C54" s="577"/>
      <c r="D54" s="577"/>
      <c r="E54" s="577"/>
      <c r="F54" s="577"/>
    </row>
    <row r="55" spans="1:6" hidden="1" x14ac:dyDescent="0.25">
      <c r="A55" s="573" t="str">
        <f>"NIP. "&amp;D24</f>
        <v>NIP. 19650927 199203 1 009</v>
      </c>
      <c r="B55" s="573"/>
      <c r="C55" s="573"/>
      <c r="D55" s="573"/>
      <c r="E55" s="573"/>
      <c r="F55" s="573"/>
    </row>
  </sheetData>
  <mergeCells count="43">
    <mergeCell ref="A6:F6"/>
    <mergeCell ref="A7:F7"/>
    <mergeCell ref="A10:A15"/>
    <mergeCell ref="B10:F10"/>
    <mergeCell ref="D11:F11"/>
    <mergeCell ref="D12:F12"/>
    <mergeCell ref="D13:F13"/>
    <mergeCell ref="D14:F14"/>
    <mergeCell ref="D15:F15"/>
    <mergeCell ref="A16:A21"/>
    <mergeCell ref="B16:F16"/>
    <mergeCell ref="D17:F17"/>
    <mergeCell ref="D18:F18"/>
    <mergeCell ref="D19:F19"/>
    <mergeCell ref="D20:F20"/>
    <mergeCell ref="D21:F21"/>
    <mergeCell ref="A22:A27"/>
    <mergeCell ref="B22:F22"/>
    <mergeCell ref="D23:F23"/>
    <mergeCell ref="D24:F24"/>
    <mergeCell ref="D25:F25"/>
    <mergeCell ref="D26:F26"/>
    <mergeCell ref="D27:F27"/>
    <mergeCell ref="A28:A30"/>
    <mergeCell ref="B28:F28"/>
    <mergeCell ref="D29:F29"/>
    <mergeCell ref="D30:F30"/>
    <mergeCell ref="A31:A32"/>
    <mergeCell ref="B31:F31"/>
    <mergeCell ref="B32:F32"/>
    <mergeCell ref="A33:A34"/>
    <mergeCell ref="B33:F33"/>
    <mergeCell ref="B34:F34"/>
    <mergeCell ref="A35:A36"/>
    <mergeCell ref="B35:F35"/>
    <mergeCell ref="B36:F36"/>
    <mergeCell ref="A55:F55"/>
    <mergeCell ref="A37:A38"/>
    <mergeCell ref="B37:F37"/>
    <mergeCell ref="B38:F38"/>
    <mergeCell ref="A49:F49"/>
    <mergeCell ref="A50:F50"/>
    <mergeCell ref="A54:F54"/>
  </mergeCells>
  <printOptions horizontalCentered="1"/>
  <pageMargins left="0.31496062992125984" right="0.31496062992125984" top="0.74803149606299213" bottom="0.74803149606299213" header="0.31496062992125984" footer="0.31496062992125984"/>
  <pageSetup paperSize="256" scale="90" orientation="portrait" horizontalDpi="4294967293" r:id="rId1"/>
  <customProperties>
    <customPr name="LastActive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20</vt:i4>
      </vt:variant>
    </vt:vector>
  </HeadingPairs>
  <TitlesOfParts>
    <vt:vector size="34" baseType="lpstr">
      <vt:lpstr>DATA PEGAWAI</vt:lpstr>
      <vt:lpstr>MATRIKS PERAN HASIL</vt:lpstr>
      <vt:lpstr>REF</vt:lpstr>
      <vt:lpstr>UMPAN BALIK DEFAULT</vt:lpstr>
      <vt:lpstr>SKP TAHUNAN</vt:lpstr>
      <vt:lpstr>LAMPIRAN SKP</vt:lpstr>
      <vt:lpstr>SKP SEMESTER 1</vt:lpstr>
      <vt:lpstr>EVALUASI SEMESTER 1</vt:lpstr>
      <vt:lpstr>LAPORAN SEMESTER 1</vt:lpstr>
      <vt:lpstr>SKP SEMESTER 2</vt:lpstr>
      <vt:lpstr>EVALUASI SEMESTER 2</vt:lpstr>
      <vt:lpstr>LAPORAN SEMESTER 2</vt:lpstr>
      <vt:lpstr>EVALUASI AKHIR</vt:lpstr>
      <vt:lpstr>LAPORAN AKHIR</vt:lpstr>
      <vt:lpstr>PIC_1</vt:lpstr>
      <vt:lpstr>PIC_2</vt:lpstr>
      <vt:lpstr>PIC_3</vt:lpstr>
      <vt:lpstr>PIC_4</vt:lpstr>
      <vt:lpstr>PIC_5</vt:lpstr>
      <vt:lpstr>'EVALUASI AKHIR'!Print_Area</vt:lpstr>
      <vt:lpstr>'EVALUASI SEMESTER 1'!Print_Area</vt:lpstr>
      <vt:lpstr>'EVALUASI SEMESTER 2'!Print_Area</vt:lpstr>
      <vt:lpstr>'LAPORAN AKHIR'!Print_Area</vt:lpstr>
      <vt:lpstr>'LAPORAN SEMESTER 1'!Print_Area</vt:lpstr>
      <vt:lpstr>'LAPORAN SEMESTER 2'!Print_Area</vt:lpstr>
      <vt:lpstr>'SKP SEMESTER 1'!Print_Area</vt:lpstr>
      <vt:lpstr>'SKP SEMESTER 2'!Print_Area</vt:lpstr>
      <vt:lpstr>'SKP TAHUNAN'!Print_Area</vt:lpstr>
      <vt:lpstr>UMPAN1</vt:lpstr>
      <vt:lpstr>UMPAN2</vt:lpstr>
      <vt:lpstr>UMPAN3</vt:lpstr>
      <vt:lpstr>UMPAN4</vt:lpstr>
      <vt:lpstr>UMPAN5</vt:lpstr>
      <vt:lpstr>UMPAN6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Santos</dc:creator>
  <cp:lastModifiedBy>toshiba</cp:lastModifiedBy>
  <cp:lastPrinted>2023-01-19T01:31:45Z</cp:lastPrinted>
  <dcterms:created xsi:type="dcterms:W3CDTF">2022-05-11T11:10:29Z</dcterms:created>
  <dcterms:modified xsi:type="dcterms:W3CDTF">2023-01-19T01:49:28Z</dcterms:modified>
</cp:coreProperties>
</file>